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lesv\OneDrive\Documents\DRSI razpisi\Bertoki-Gračišče\pojasnila\"/>
    </mc:Choice>
  </mc:AlternateContent>
  <xr:revisionPtr revIDLastSave="0" documentId="13_ncr:1_{8CC0EFB7-B705-437E-9F30-E207D7EF3C0D}" xr6:coauthVersionLast="47" xr6:coauthVersionMax="47" xr10:uidLastSave="{00000000-0000-0000-0000-000000000000}"/>
  <bookViews>
    <workbookView xWindow="-108" yWindow="-108" windowWidth="23256" windowHeight="12576" activeTab="5" xr2:uid="{00000000-000D-0000-FFFF-FFFF00000000}"/>
  </bookViews>
  <sheets>
    <sheet name="Naslovnica" sheetId="6" r:id="rId1"/>
    <sheet name="Splošno" sheetId="15" r:id="rId2"/>
    <sheet name="UVOD" sheetId="16" r:id="rId3"/>
    <sheet name="Rekapitulacija" sheetId="7" r:id="rId4"/>
    <sheet name="Rekonstrukcija ceste_C1" sheetId="13" r:id="rId5"/>
    <sheet name="Rekonstrukcija ceste_C2" sheetId="14" r:id="rId6"/>
    <sheet name="tuje storitve" sheetId="17" r:id="rId7"/>
  </sheets>
  <definedNames>
    <definedName name="_xlnm.Print_Area" localSheetId="4">'Rekonstrukcija ceste_C1'!$A$1:$H$125</definedName>
    <definedName name="_xlnm.Print_Area" localSheetId="5">'Rekonstrukcija ceste_C2'!$A$1:$H$109</definedName>
    <definedName name="_xlnm.Print_Area" localSheetId="1">Splošno!$A$1:$H$44</definedName>
    <definedName name="_xlnm.Print_Area" localSheetId="6">'tuje storitve'!$A$1:$H$10</definedName>
    <definedName name="_xlnm.Print_Area" localSheetId="2">UVOD!$A$1:$B$22</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13" l="1"/>
  <c r="H41" i="14"/>
  <c r="H40" i="14"/>
  <c r="H37" i="14" s="1"/>
  <c r="H47" i="13"/>
  <c r="H48" i="13"/>
  <c r="H11" i="17"/>
  <c r="H44" i="13" l="1"/>
  <c r="H10" i="17"/>
  <c r="H100" i="14"/>
  <c r="H99" i="14"/>
  <c r="H118" i="13"/>
  <c r="H91" i="13"/>
  <c r="H9" i="17" l="1"/>
  <c r="H8" i="17"/>
  <c r="H7" i="17"/>
  <c r="H6" i="17"/>
  <c r="A5" i="16"/>
  <c r="H5" i="17" l="1"/>
  <c r="H4" i="17"/>
  <c r="D6" i="7" s="1"/>
  <c r="H107" i="14"/>
  <c r="H106" i="14" s="1"/>
  <c r="H105" i="14" s="1"/>
  <c r="H104" i="14"/>
  <c r="H103" i="14" s="1"/>
  <c r="H102" i="14"/>
  <c r="H101" i="14"/>
  <c r="H98" i="14" s="1"/>
  <c r="H97" i="14"/>
  <c r="H96" i="14"/>
  <c r="H95" i="14"/>
  <c r="H94" i="14"/>
  <c r="H93" i="14"/>
  <c r="H92" i="14"/>
  <c r="H91" i="14"/>
  <c r="H90" i="14"/>
  <c r="H89" i="14"/>
  <c r="H88" i="14"/>
  <c r="H87" i="14"/>
  <c r="H83" i="14"/>
  <c r="H82" i="14"/>
  <c r="H81" i="14"/>
  <c r="H80" i="14"/>
  <c r="H79" i="14"/>
  <c r="H78" i="14"/>
  <c r="H77" i="14"/>
  <c r="H76" i="14"/>
  <c r="H75" i="14"/>
  <c r="H74" i="14"/>
  <c r="H72" i="14"/>
  <c r="H71" i="14" s="1"/>
  <c r="F70" i="14"/>
  <c r="H70" i="14" s="1"/>
  <c r="H69" i="14"/>
  <c r="H67" i="14"/>
  <c r="H66" i="14"/>
  <c r="H62" i="14"/>
  <c r="H61" i="14" s="1"/>
  <c r="H60" i="14"/>
  <c r="H59" i="14" s="1"/>
  <c r="H58" i="14"/>
  <c r="H57" i="14"/>
  <c r="F56" i="14"/>
  <c r="H56" i="14" s="1"/>
  <c r="H54" i="14"/>
  <c r="H53" i="14"/>
  <c r="H49" i="14"/>
  <c r="F48" i="14"/>
  <c r="H48" i="14" s="1"/>
  <c r="H47" i="14"/>
  <c r="H46" i="14"/>
  <c r="H44" i="14"/>
  <c r="H43" i="14"/>
  <c r="H39" i="14"/>
  <c r="H38" i="14"/>
  <c r="H36" i="14"/>
  <c r="H35" i="14" s="1"/>
  <c r="H34" i="14"/>
  <c r="H33" i="14"/>
  <c r="H31" i="14"/>
  <c r="H30" i="14"/>
  <c r="H29" i="14"/>
  <c r="H28" i="14"/>
  <c r="H27" i="14"/>
  <c r="H23" i="14"/>
  <c r="H21" i="14"/>
  <c r="H20" i="14"/>
  <c r="H19" i="14"/>
  <c r="H18" i="14"/>
  <c r="H17" i="14"/>
  <c r="H16" i="14"/>
  <c r="H15" i="14"/>
  <c r="H14" i="14"/>
  <c r="H13" i="14"/>
  <c r="H12" i="14"/>
  <c r="H11" i="14"/>
  <c r="H10" i="14"/>
  <c r="H8" i="14"/>
  <c r="H7" i="14"/>
  <c r="H6" i="14"/>
  <c r="H125" i="13"/>
  <c r="H124" i="13" s="1"/>
  <c r="H123" i="13" s="1"/>
  <c r="H122" i="13"/>
  <c r="H121" i="13" s="1"/>
  <c r="H120" i="13"/>
  <c r="H119" i="13"/>
  <c r="H117" i="13"/>
  <c r="H115" i="13"/>
  <c r="H114" i="13"/>
  <c r="H113" i="13"/>
  <c r="H112" i="13"/>
  <c r="H111" i="13"/>
  <c r="H110" i="13"/>
  <c r="H109" i="13"/>
  <c r="H108" i="13"/>
  <c r="H107" i="13"/>
  <c r="H106" i="13"/>
  <c r="H102" i="13"/>
  <c r="H101" i="13"/>
  <c r="H100" i="13"/>
  <c r="H99" i="13"/>
  <c r="H98" i="13"/>
  <c r="H97" i="13"/>
  <c r="H96" i="13"/>
  <c r="H95" i="13"/>
  <c r="H93" i="13"/>
  <c r="H92" i="13"/>
  <c r="H90" i="13"/>
  <c r="H89" i="13"/>
  <c r="H88" i="13"/>
  <c r="H87" i="13"/>
  <c r="H86" i="13"/>
  <c r="F84" i="13"/>
  <c r="H84" i="13" s="1"/>
  <c r="F83" i="13"/>
  <c r="H83" i="13" s="1"/>
  <c r="F82" i="13"/>
  <c r="H82" i="13" s="1"/>
  <c r="H81" i="13"/>
  <c r="H80" i="13"/>
  <c r="H79" i="13"/>
  <c r="F77" i="13"/>
  <c r="H77" i="13" s="1"/>
  <c r="H76" i="13"/>
  <c r="H74" i="13"/>
  <c r="H73" i="13"/>
  <c r="H69" i="13"/>
  <c r="H68" i="13" s="1"/>
  <c r="H67" i="13"/>
  <c r="H66" i="13" s="1"/>
  <c r="H65" i="13"/>
  <c r="H64" i="13"/>
  <c r="H63" i="13"/>
  <c r="H61" i="13"/>
  <c r="H60" i="13"/>
  <c r="H56" i="13"/>
  <c r="F55" i="13"/>
  <c r="H55" i="13" s="1"/>
  <c r="H54" i="13"/>
  <c r="H53" i="13"/>
  <c r="F51" i="13"/>
  <c r="H51" i="13" s="1"/>
  <c r="H50" i="13"/>
  <c r="H46" i="13"/>
  <c r="H45" i="13"/>
  <c r="H43" i="13"/>
  <c r="H42" i="13" s="1"/>
  <c r="H41" i="13"/>
  <c r="H40" i="13"/>
  <c r="H38" i="13"/>
  <c r="H37" i="13"/>
  <c r="H36" i="13"/>
  <c r="H35" i="13"/>
  <c r="H34" i="13"/>
  <c r="H33" i="13"/>
  <c r="H32" i="13"/>
  <c r="H28" i="13"/>
  <c r="H27" i="13"/>
  <c r="H26" i="13"/>
  <c r="H25" i="13"/>
  <c r="H24" i="13"/>
  <c r="H23" i="13"/>
  <c r="H21" i="13"/>
  <c r="H20" i="13"/>
  <c r="H19" i="13"/>
  <c r="H18" i="13"/>
  <c r="H17" i="13"/>
  <c r="H16" i="13"/>
  <c r="H15" i="13"/>
  <c r="H14" i="13"/>
  <c r="H13" i="13"/>
  <c r="H12" i="13"/>
  <c r="H11" i="13"/>
  <c r="H10" i="13"/>
  <c r="H8" i="13"/>
  <c r="H7" i="13"/>
  <c r="H6" i="13"/>
  <c r="H65" i="14" l="1"/>
  <c r="H52" i="14"/>
  <c r="H62" i="13"/>
  <c r="H32" i="14"/>
  <c r="H45" i="14"/>
  <c r="H59" i="13"/>
  <c r="H73" i="14"/>
  <c r="H68" i="14"/>
  <c r="H22" i="13"/>
  <c r="H94" i="13"/>
  <c r="H5" i="13"/>
  <c r="H9" i="13"/>
  <c r="H52" i="13"/>
  <c r="H85" i="13"/>
  <c r="H75" i="13"/>
  <c r="H9" i="14"/>
  <c r="H39" i="13"/>
  <c r="H116" i="13"/>
  <c r="H5" i="14"/>
  <c r="H26" i="14"/>
  <c r="H31" i="13"/>
  <c r="H49" i="13"/>
  <c r="H72" i="13"/>
  <c r="H105" i="13"/>
  <c r="H42" i="14"/>
  <c r="H86" i="14"/>
  <c r="H22" i="14"/>
  <c r="H55" i="14"/>
  <c r="H51" i="14" s="1"/>
  <c r="H78" i="13"/>
  <c r="H30" i="13" l="1"/>
  <c r="H4" i="14"/>
  <c r="H64" i="14"/>
  <c r="H25" i="14"/>
  <c r="H58" i="13"/>
  <c r="H85" i="14"/>
  <c r="H104" i="13"/>
  <c r="H71" i="13"/>
  <c r="H4" i="13"/>
  <c r="H1" i="14" l="1"/>
  <c r="D5" i="7" s="1"/>
  <c r="D4" i="7" l="1"/>
  <c r="D7" i="7" l="1"/>
  <c r="D8" i="7" s="1"/>
  <c r="D10" i="7" l="1"/>
  <c r="D11" i="7"/>
</calcChain>
</file>

<file path=xl/sharedStrings.xml><?xml version="1.0" encoding="utf-8"?>
<sst xmlns="http://schemas.openxmlformats.org/spreadsheetml/2006/main" count="905" uniqueCount="368">
  <si>
    <t>Količina</t>
  </si>
  <si>
    <t>1.</t>
  </si>
  <si>
    <t>m3</t>
  </si>
  <si>
    <t>m</t>
  </si>
  <si>
    <t>m2</t>
  </si>
  <si>
    <t>2.</t>
  </si>
  <si>
    <t>kos</t>
  </si>
  <si>
    <t>3.</t>
  </si>
  <si>
    <t>DDV 22%</t>
  </si>
  <si>
    <t>PROJEKTANTSKI PREDRAČUN</t>
  </si>
  <si>
    <t>PZI</t>
  </si>
  <si>
    <t>,</t>
  </si>
  <si>
    <t>REKAPITULACIJA</t>
  </si>
  <si>
    <t xml:space="preserve">SKUPAJ </t>
  </si>
  <si>
    <t>SKUPAJ Z DDV</t>
  </si>
  <si>
    <t>Doplačilo za zatravitev s semenom</t>
  </si>
  <si>
    <t>Postavka</t>
  </si>
  <si>
    <t>Normativ</t>
  </si>
  <si>
    <t>Opis postavke</t>
  </si>
  <si>
    <t>Opomba postavke</t>
  </si>
  <si>
    <t xml:space="preserve">Enota </t>
  </si>
  <si>
    <t>Cena za enoto</t>
  </si>
  <si>
    <t>Skupaj</t>
  </si>
  <si>
    <t>1  PREDDELA</t>
  </si>
  <si>
    <t>1.1 Geodetska dela</t>
  </si>
  <si>
    <t>0001</t>
  </si>
  <si>
    <t>11 121</t>
  </si>
  <si>
    <t>Obnovitev in zavarovanje zakoličbe osi trase javne ceste v ravninskem terenu</t>
  </si>
  <si>
    <t>km</t>
  </si>
  <si>
    <t>0002</t>
  </si>
  <si>
    <t>11 221</t>
  </si>
  <si>
    <t>0003</t>
  </si>
  <si>
    <t>0004</t>
  </si>
  <si>
    <t>1.2 Čiščenje terena</t>
  </si>
  <si>
    <t>12 122</t>
  </si>
  <si>
    <t>Odstranitev grmovja na gosto porasli površini (nad 50% pokritega tlorisa ) - strojno</t>
  </si>
  <si>
    <t>12 152</t>
  </si>
  <si>
    <t>12 166</t>
  </si>
  <si>
    <t>Odstranitev panja s premerom od 31 do 50 cm z odvozom na deponijo na razdaljo nad 1000m</t>
  </si>
  <si>
    <t>Z odvozom na deponijo.</t>
  </si>
  <si>
    <t>0005</t>
  </si>
  <si>
    <t>12 211</t>
  </si>
  <si>
    <t>Demontaža prometnega znaka na enem podstavku</t>
  </si>
  <si>
    <t>0006</t>
  </si>
  <si>
    <t>12 212</t>
  </si>
  <si>
    <t>Demontaža prometnega znaka na dveh podstavkih</t>
  </si>
  <si>
    <t>0007</t>
  </si>
  <si>
    <t>m1</t>
  </si>
  <si>
    <t>0008</t>
  </si>
  <si>
    <t>12 261</t>
  </si>
  <si>
    <t>Demontaža plastičnega smernika</t>
  </si>
  <si>
    <t>0009</t>
  </si>
  <si>
    <t>0010</t>
  </si>
  <si>
    <t>0011</t>
  </si>
  <si>
    <t>12 323</t>
  </si>
  <si>
    <t>Porušitev in odstranitev asfaltne plasti v debelini nad 10 cm</t>
  </si>
  <si>
    <t>0012</t>
  </si>
  <si>
    <t>12 372</t>
  </si>
  <si>
    <t>Rezkanje in odvoz asfaltne krovne plasti v debelini 4 do 7 cm</t>
  </si>
  <si>
    <t>0013</t>
  </si>
  <si>
    <t>12 383</t>
  </si>
  <si>
    <t>Rezanje asfaltne plasti s talno diamantno žago, debele 11 do 15 cm</t>
  </si>
  <si>
    <t>12 411</t>
  </si>
  <si>
    <t>Porušitev in odstranitev prepusta iz cevi s premerom do 60 cm</t>
  </si>
  <si>
    <t>1.3 Ostala preddela</t>
  </si>
  <si>
    <t>13 111</t>
  </si>
  <si>
    <t>Črpanje vode za zavarovanje gradbene jame, od 6 do 15 l/s</t>
  </si>
  <si>
    <t>ure</t>
  </si>
  <si>
    <t>2 ZEMELJSKA DELA</t>
  </si>
  <si>
    <t>2.1 Izkopi</t>
  </si>
  <si>
    <t>v debelini do 20 cm</t>
  </si>
  <si>
    <t>21 224</t>
  </si>
  <si>
    <t>Široki izkop vezljive zemljine - 3. kategorije - strojno z nakladanjem</t>
  </si>
  <si>
    <t>90% celotnega izkopa</t>
  </si>
  <si>
    <t>21 234</t>
  </si>
  <si>
    <t>Široki izkop vezljive zemljine - 4. kategorije - strojno z nakladanjem</t>
  </si>
  <si>
    <t>10% celotnega izkopa</t>
  </si>
  <si>
    <t>21 313</t>
  </si>
  <si>
    <t>Izkop vezljive zemljine - 3. kategorije za temelje, kanalske rove, prepuste, jaške in drenaže, širine do 1,0m in globine do 1,0m - strojno, planiranje dna ročno</t>
  </si>
  <si>
    <t>80% celotnega izkopa</t>
  </si>
  <si>
    <t>21 315</t>
  </si>
  <si>
    <t>Izkop vezljive zemljine - 4. kategorije za temelje, kanalske rove, prepuste, jaške in drenaže, širine do 1,0m in globine do 1,0m</t>
  </si>
  <si>
    <t>20% celotnega izkopa</t>
  </si>
  <si>
    <t>2.2 Planum temeljnih tal</t>
  </si>
  <si>
    <t>22 113</t>
  </si>
  <si>
    <t>Ureditev planuma temeljnih tal zrnate kamnine - 3. kategorije</t>
  </si>
  <si>
    <t>90% celotnega planuma</t>
  </si>
  <si>
    <t>22 114</t>
  </si>
  <si>
    <t>Ureditev planuma temeljnih tal zrnate kamnine - 4. kategorije</t>
  </si>
  <si>
    <t>10% celotnega planuma</t>
  </si>
  <si>
    <t>2.3 Ločilne, drenažne in filtrske plasti ter delovni plato</t>
  </si>
  <si>
    <t>23 313</t>
  </si>
  <si>
    <t>Dobava in vgradnja geotekstilije za ločilno plast, natezna trdnost nad 14 do 16 kN/m2</t>
  </si>
  <si>
    <t>2.5 Brežine in zelenice</t>
  </si>
  <si>
    <t>25 112</t>
  </si>
  <si>
    <t>Humuziranje brežine brez valjanja, v debelini do 15 cm - strojno</t>
  </si>
  <si>
    <t>Z dobavo humusa iz začasne deponije.</t>
  </si>
  <si>
    <t>25 151</t>
  </si>
  <si>
    <t>2.9 Prevozi, razprostiranje in ureditev deponij materiala</t>
  </si>
  <si>
    <t>29 121</t>
  </si>
  <si>
    <t>Prevoz materiala na razdaljo nad 10 do 15 km</t>
  </si>
  <si>
    <t>t</t>
  </si>
  <si>
    <t>29 151</t>
  </si>
  <si>
    <t>Odlaganje odpadne zemljine</t>
  </si>
  <si>
    <t>3 VOZIŠČNE KONSTRUKCIJE</t>
  </si>
  <si>
    <t>3.1 Nosilne plasti</t>
  </si>
  <si>
    <t>TD32</t>
  </si>
  <si>
    <t>3.2 Obrabne in zaporne plasti</t>
  </si>
  <si>
    <t>32 591</t>
  </si>
  <si>
    <t>Čiščenje utrjene/odrezkane površine podlage pred pobrizgom z bitumenskim vezivom</t>
  </si>
  <si>
    <t>32 562</t>
  </si>
  <si>
    <t>Pobrizg podlage z bitumensko emulzijo 0,4 kg/m2</t>
  </si>
  <si>
    <t>3.5 Robni elementi vozišč</t>
  </si>
  <si>
    <t>35 214</t>
  </si>
  <si>
    <t>Dobava in vgraditev predfabriciranega dvignjenega robnika iz cementnega betona  s prerezom 15/25 cm</t>
  </si>
  <si>
    <t>Postavljenega na višino +12cm.</t>
  </si>
  <si>
    <t>3.6 Bankine</t>
  </si>
  <si>
    <t>4 ODVODNJAVANJE</t>
  </si>
  <si>
    <t>4.2 Površinsko odvodnjavanje</t>
  </si>
  <si>
    <t>4.2 Globinsko odvodnjavanje-drenaža</t>
  </si>
  <si>
    <t>42 134</t>
  </si>
  <si>
    <t>Izdelava vzdolžne in prečne drenaže, globoke do 1,0m, na podlžni plasti iz cementnega betona, debeline 10cm, z gibljivimi plastičnimi cevmi premera 15cm</t>
  </si>
  <si>
    <t>4.3 Globinsko odvodnjavanje - kanalizacija</t>
  </si>
  <si>
    <t>43 221</t>
  </si>
  <si>
    <t>Izdelava kanalizacije iz cevi iz polivinilklorida, vključno s podložno plastjo iz zmesi kamnitih zrn, premera 15 cm, v globini do 1,0m</t>
  </si>
  <si>
    <t>43 222</t>
  </si>
  <si>
    <t>Izdelava kanalizacije iz cevi iz polivinilklorida, vključno s podložno plastjo iz zmesi kamnitih zrn, premera 20 cm, v globini do 1,0m</t>
  </si>
  <si>
    <t>43 223</t>
  </si>
  <si>
    <t>Izdelava kanalizacije iz cevi iz polivinilklorida, vključno s podložno plastjo iz zmesi kamnitih zrn, premera 25 cm, v globini do 1,0m</t>
  </si>
  <si>
    <t>ABC cevi</t>
  </si>
  <si>
    <t>43 831</t>
  </si>
  <si>
    <t>Preizkus tesnosti cevi premera do 20 cm</t>
  </si>
  <si>
    <t>43 832</t>
  </si>
  <si>
    <t>Preizkus tesnosti cevi premera 21 do 50 cm</t>
  </si>
  <si>
    <t>43 841</t>
  </si>
  <si>
    <t>Pregled vgrajenih cevi s TV kamero</t>
  </si>
  <si>
    <t>4.3 Jaški</t>
  </si>
  <si>
    <t>Peskolov</t>
  </si>
  <si>
    <t>43 362</t>
  </si>
  <si>
    <t>44 797</t>
  </si>
  <si>
    <t>Preskus tesnosti jaška premera do 50cm</t>
  </si>
  <si>
    <t>44 798</t>
  </si>
  <si>
    <t>Preskus tesnosti jaška premera 60 do 80cm</t>
  </si>
  <si>
    <t>44 855</t>
  </si>
  <si>
    <t>Dobava in vgradnja rešetke iz duktilne litine z nosilnostjo 400 kN, po detajlu iz projekta</t>
  </si>
  <si>
    <t>44 972</t>
  </si>
  <si>
    <t>Dobava in vgraditev pokrova iz duktilne litine z nosilnostjo 400 kN, krožnega prereza s premerom 600 mm</t>
  </si>
  <si>
    <t>44 993</t>
  </si>
  <si>
    <t>Dvig/ponižanje (do 50 cm) obstoječega jaška krožnega prereza s premerom nad 80 cm</t>
  </si>
  <si>
    <t>6 OPREMA  CEST</t>
  </si>
  <si>
    <t>6.1 Pokončna oprema cest</t>
  </si>
  <si>
    <t>61 132</t>
  </si>
  <si>
    <t>Izdelava temelja iz cementnega betona C 12/15, globine 100 cm, premera 30 cm</t>
  </si>
  <si>
    <t>61 216</t>
  </si>
  <si>
    <t>Dobava in vgraditev stebrička za prometni znak iz vroče cinkane jeklene cevi s premerom 64 mm, dolge 3000 mm</t>
  </si>
  <si>
    <t>61 217</t>
  </si>
  <si>
    <t>61 712</t>
  </si>
  <si>
    <t>6.2 Označbe na cestišču</t>
  </si>
  <si>
    <t>S 6 2 428</t>
  </si>
  <si>
    <t xml:space="preserve">Izdelava debeloslojne prečne in ostalih označb na vozišču z večkomponentno hladno plastiko z vmešanimi drobci / kroglicami stekla, vključno 200 g/m2 dodatnega posipa z drobci stekla, strojno, debelina plasti 3 mm, posamezna površina označbe nad 1,5 m2 </t>
  </si>
  <si>
    <t>6.3 Oprema za vodenje prometa</t>
  </si>
  <si>
    <t>63 122</t>
  </si>
  <si>
    <t>Dobava in postavitev plastičnega smernika s polnim prerezom, dolžina 1200 mm, z odsevnikom iz umetne snovi</t>
  </si>
  <si>
    <t>7 TUJE STORITVE</t>
  </si>
  <si>
    <t>7.3 Telekomunikacijske naprave</t>
  </si>
  <si>
    <t>73 131</t>
  </si>
  <si>
    <t>Prestvitev vkopanega kabelskega TK voda po načrtu prestavitve/zaščite komunalnih vodov</t>
  </si>
  <si>
    <t>7.9 Preizkusi, nadzor in tehnična dokumentacija</t>
  </si>
  <si>
    <t>79 311</t>
  </si>
  <si>
    <t>79 351</t>
  </si>
  <si>
    <t>79 514</t>
  </si>
  <si>
    <t>Izdelava projektne dokumentacije za projekt izvedenih del</t>
  </si>
  <si>
    <t>Postavitev in zavarovanje prečnega profila ostale javne ceste v revninskem terenu</t>
  </si>
  <si>
    <t>Prevoz materiala na razdaljo na začasno deponijo za kasnejšo ponovno vgradnjo</t>
  </si>
  <si>
    <t>Dobava in vgraditev stebrička za prometni znak iz vroče cinkane jeklene cevi s premerom 64 mm, dolge 3500 mm</t>
  </si>
  <si>
    <t>61 713</t>
  </si>
  <si>
    <t>11 132</t>
  </si>
  <si>
    <t>Obnova in zavarovanje zakoličbe trase komunalnih vodov v gričevantem terenu</t>
  </si>
  <si>
    <t>zakoličba obstoječih komunalnih vodov</t>
  </si>
  <si>
    <t>12 431</t>
  </si>
  <si>
    <t>Porušitev in odstranitev jaška z notranjo stranico premera do 60 cm</t>
  </si>
  <si>
    <t>12 435</t>
  </si>
  <si>
    <t>Porušitev in odstranitev glave prepusta s premerom do 60 cm</t>
  </si>
  <si>
    <t>13 311</t>
  </si>
  <si>
    <t>Organizacija gradbišča - postavitev začasnih objektov</t>
  </si>
  <si>
    <t>13 312</t>
  </si>
  <si>
    <t>Organizacija gradbišča - odstranitev začasnih objektov</t>
  </si>
  <si>
    <t>13 321</t>
  </si>
  <si>
    <t>Postavitev pisarniških prostorov za naročnika</t>
  </si>
  <si>
    <t xml:space="preserve">13 322 </t>
  </si>
  <si>
    <t>Vzdrževanje pisarniških prostorov za naročnika</t>
  </si>
  <si>
    <t>13 323</t>
  </si>
  <si>
    <t>odstranitev pisarniških prostorov za naročnika</t>
  </si>
  <si>
    <t>31 132</t>
  </si>
  <si>
    <t>Izdelava nevezane nosilne plasti enakomerno zrnatega drobljenca iz kamnine v debelini 21 do 30 cm</t>
  </si>
  <si>
    <t>36 133</t>
  </si>
  <si>
    <t>61 215</t>
  </si>
  <si>
    <t>Dobava in vgraditev stebrička za prometni znak iz vroče cinkane jeklene cevi s premerom 64 mm, dolge 2500 mm</t>
  </si>
  <si>
    <t>62 121</t>
  </si>
  <si>
    <t>62 251</t>
  </si>
  <si>
    <t>Doplačilo za izdelavo prekinjenih vzdolžnih označb na vozišču, širina črte 10 cm</t>
  </si>
  <si>
    <t>stop črte</t>
  </si>
  <si>
    <t>Izdelava bankine iz drobljenca, široke 0,75 do 1,00 m</t>
  </si>
  <si>
    <t>4.1 Površinsko odvodnjavanje</t>
  </si>
  <si>
    <t>št. projekta: 085-2018</t>
  </si>
  <si>
    <t>4.5 Prepusti</t>
  </si>
  <si>
    <t>45 112</t>
  </si>
  <si>
    <t>Izdelava prepusta krožnega prereza iz cevi iz cementnega betona s premerom 40 cm</t>
  </si>
  <si>
    <t>45 113</t>
  </si>
  <si>
    <t>Izdelava prepusta krožnega prereza iz cevi iz cementnega betona s premerom 50 cm</t>
  </si>
  <si>
    <t>45 114</t>
  </si>
  <si>
    <t>Izdelava prepusta krožnega prereza iz cevi iz cementnega betona s premerom 60 cm</t>
  </si>
  <si>
    <t>45 115</t>
  </si>
  <si>
    <t>Izdelava prepusta krožnega prereza iz cevi iz cementnega betona s premerom 80 cm</t>
  </si>
  <si>
    <t>45 211</t>
  </si>
  <si>
    <t>Izdelava poševne vtočne ali iztočne glave prepusta krožnega prereza iz cementnega betona s premerom 30 do 40 cm</t>
  </si>
  <si>
    <t>45 212</t>
  </si>
  <si>
    <t>Izdelava poševne vtočne ali iztočne glave prepusta krožnega prereza iz cementnega betona s premerom 50 cm</t>
  </si>
  <si>
    <t>45 213</t>
  </si>
  <si>
    <t>Izdelava poševne vtočne ali iztočne glave prepusta krožnega prereza iz cementnega betona s premerom 60 cm</t>
  </si>
  <si>
    <t>45 214</t>
  </si>
  <si>
    <t>Izdelava poševne vtočne ali iztočne glave prepusta krožnega prereza iz cementnega betona s premerom 80 cm</t>
  </si>
  <si>
    <t>61 218</t>
  </si>
  <si>
    <t>Dobava in vgraditev stebrička za prometni znak iz vroče cinkane jeklene cevi s premerom 64 mm, dolge 4000 mm</t>
  </si>
  <si>
    <t>61 422</t>
  </si>
  <si>
    <t>Dobava in pritrditev trikotnega prometnega znaka, podloga iz vročecinkane jeklene pločevine, znak z odsevno folijo RA2 vrste, dolžina stranice a=900mm</t>
  </si>
  <si>
    <t>61 622</t>
  </si>
  <si>
    <t>Dobava in pritrditev okroglega prometnega znaka, podloga iz vročecinkane jeklene pločevine, znak z odsevno folijo RA2 vrste, premera 600 mm</t>
  </si>
  <si>
    <t>Dobava in pritrditev prmetnega znaka, podloga iz vročecinkane jeklene pločevine, znak z odsevno folijo RA2, velikost od 0,11 do 0,20 m2 (600x250mm)</t>
  </si>
  <si>
    <t>Z izdelavo geodetskega posnetka izvedenih del</t>
  </si>
  <si>
    <t>45 116</t>
  </si>
  <si>
    <t>Izdelava prepusta krožnega prereza iz cevi iz cementnega betona s premerom 100 cm</t>
  </si>
  <si>
    <t>45 215</t>
  </si>
  <si>
    <t>61 219</t>
  </si>
  <si>
    <t>Dobava in vgraditev stebrička za prometni znak iz vroče cinkane jeklene cevi s premerom 64 mm, dolge 4500 mm</t>
  </si>
  <si>
    <t>21 243</t>
  </si>
  <si>
    <t>21 354</t>
  </si>
  <si>
    <t>Izkop vezljive zemljine/zrnate kamnine – 3. kategorije za temelje, kanalske rove, prepuste, jaške in drenaže, širine 1,1 do 2,0 m in globine do 1,0 m – strojno, planiranje dna ročno</t>
  </si>
  <si>
    <t>2.4 Nasipi, zasipi, posteljica in glinasti naboj</t>
  </si>
  <si>
    <t>24 117</t>
  </si>
  <si>
    <t xml:space="preserve">Izdelava nasipa iz zrnate kamnine - 3. kategorije z dobavo iz kamnoloma </t>
  </si>
  <si>
    <t>Zmrzlinsko odporni drobljenec 0/125</t>
  </si>
  <si>
    <t>24 461</t>
  </si>
  <si>
    <t>Izdelava posteljice v debelini plasti do 50 cm iz zrnate kamnine – 3. kategorije</t>
  </si>
  <si>
    <t>Vključno z dobavo materiala iz kamnoloma-zmrzlinsko odporni drobljenec 0/125</t>
  </si>
  <si>
    <t>29 154</t>
  </si>
  <si>
    <t>Odlaganje odpadnega cementnega betona na komunalno deponijo</t>
  </si>
  <si>
    <t>31 572</t>
  </si>
  <si>
    <t>Izdelava nosilne plasti bituminizirane zmesi AC 22 base B 50/70 A4 v debelini 6 cm</t>
  </si>
  <si>
    <t>32 283</t>
  </si>
  <si>
    <t>Izdelava obrabne in zaporne plasti bituminizirane zmesi AC 11 surf B 70/100 A4 v debelini 4 cm</t>
  </si>
  <si>
    <t>41 341</t>
  </si>
  <si>
    <t>N 41 100</t>
  </si>
  <si>
    <t>42 211</t>
  </si>
  <si>
    <t>Izdelava vzdolžne in prečne drenaže, globoke do 1,0 m, iz zmesi kamnitih zrn, na planumu izkopa</t>
  </si>
  <si>
    <t>44 331</t>
  </si>
  <si>
    <t>Izdelava jaška iz polietilena, krožnega prereza s premerom 50 cm, globokega do 1,0 m</t>
  </si>
  <si>
    <t>Izdelava jaška iz polietilena, krožnega prereza s premerom 80cm, globokega do 1,0 m</t>
  </si>
  <si>
    <t>Dobava in pritrditev prmetnega znaka, podloga iz vročecinkane jeklene pločevine, znak z odsevno folijo RA2, velikost od 0,21 do 0,40 m2 (900x250mm)</t>
  </si>
  <si>
    <t>Dobava in pritrditev prmetnega znaka, podloga iz vročecinkane jeklene pločevine, znak z odsevno folijo RA3, velikost od 0,21 do 0,40 m2 (600x600mm)</t>
  </si>
  <si>
    <t>Dobava in pritrditev prmetnega znaka, podloga iz vročecinkane jeklene pločevine, znak z odsevno folijo RA2, velikost od 0,21 do 0,40 m2 (1000x250mm)</t>
  </si>
  <si>
    <t>N 61 101</t>
  </si>
  <si>
    <t>Dobava in pritrditev osmerokotnega prometnega znaka, podloga aluminijaste pločevine, znak z odsevno folijo RA3, dolžina stranice 600 mm</t>
  </si>
  <si>
    <t>Splošno</t>
  </si>
  <si>
    <t>- velja za vsa pogodbena dela</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</si>
  <si>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 izvajalcu obdelave gradbenih odpadkov. Izdelavo elaborata za preprečevanje in zmajševanje emisije delcev iz gradbišča skladno z Uredbo o preprečevanju in zmanjševanju emisije delcev iz gradbišč (Uradni list RS, št. 21/11). Ponudnik mora v enotnih cenah zajeti vse stroške izdelave BCP-jev in ostalih s pogodbo določenih obveznostih, ki niso zajete v posameznih postavkah.</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</si>
  <si>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</si>
  <si>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POPIS DEL</t>
  </si>
  <si>
    <t>SPLOŠNE OPOMBE K POPISU DEL</t>
  </si>
  <si>
    <t>Investitor bo zagotovil delovne površine v okviru ustreznega delovnega pasu. Na odsekih, kjer bo zaradi objektivnih vzrokov delovni pas ožji od običajnega se gradnja prilagodi dejanskim razmeram na terenu.</t>
  </si>
  <si>
    <t xml:space="preserve">Vse ostale površine, ki jih bo izvajalec potreboval za gradnjo in za organizacijo gradbišč, si bo moral priskbeti sam na svoje stroške.   </t>
  </si>
  <si>
    <t xml:space="preserve">Izvajalec mora omogočati stalen, prost in vzdrževan dostop za potrebe intervencije oz. vzdrževanja  </t>
  </si>
  <si>
    <t>Izvajalec je dolžan izvesti vsa dela kvalitetno, v skladu s predpisi,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</si>
  <si>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</si>
  <si>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</si>
  <si>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</si>
  <si>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</si>
  <si>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</si>
  <si>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</si>
  <si>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</si>
  <si>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</si>
  <si>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</si>
  <si>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</si>
  <si>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</si>
  <si>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</si>
  <si>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</si>
  <si>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 xml:space="preserve">- stroški notranje kontrole </t>
  </si>
  <si>
    <t>13 111*</t>
  </si>
  <si>
    <t>TUJE STORITVE</t>
  </si>
  <si>
    <t>RJ1-10</t>
  </si>
  <si>
    <t>Nepredvidena dela 10%</t>
  </si>
  <si>
    <r>
      <t xml:space="preserve">Posek in odstranitev drevesa z deblom premera 31 do 50 cm </t>
    </r>
    <r>
      <rPr>
        <sz val="10"/>
        <color rgb="FF00B050"/>
        <rFont val="Arial"/>
        <family val="2"/>
        <charset val="238"/>
      </rPr>
      <t>ter odstranitev vej</t>
    </r>
  </si>
  <si>
    <t xml:space="preserve">Z odvozom na trajno deponijo </t>
  </si>
  <si>
    <t>21 114</t>
  </si>
  <si>
    <t>Vključno z dobavo materiala iz kamnoloma-zmrzlinsko odporni drobljenec D125</t>
  </si>
  <si>
    <t>skupaj z pobrizgom plasti pred vgradnjo</t>
  </si>
  <si>
    <t>samo za navezavo na stari asfalt</t>
  </si>
  <si>
    <t>Vključno z materialom</t>
  </si>
  <si>
    <t>Izdelava koritnice iz bitumenskega betona, v enaki asfaltni sestavi kot je regionalna cesta 6+4, ob že zgrajenem robniku, na obstoječo podlago, široke 50 cm</t>
  </si>
  <si>
    <t>Izdelava asfaltne mulde iz bitumenskega betona, v enaki asfaltni sestavi kot je regionalna cesta 6+4, po detajlu v enakih asfaltnih plasteh kot vozišče, široke 50 cm</t>
  </si>
  <si>
    <t xml:space="preserve">vključno z izkopom in zasipom </t>
  </si>
  <si>
    <t>Robna rešetka</t>
  </si>
  <si>
    <t>Konkavna rešetka</t>
  </si>
  <si>
    <t>po detajlu</t>
  </si>
  <si>
    <t>Izdelava tankoslojne vzdolžne označbe na vozišču z enokomponentno belo barvo, vključno 250 g/m2 posipa z drobci / kroglicami stekla, strojno, debelina plasti suhe snovi 250 mikrometra, širina črte 12 cm</t>
  </si>
  <si>
    <t>Robna prekinjena črta</t>
  </si>
  <si>
    <t>Sredinska črta</t>
  </si>
  <si>
    <t>Doplačilo za izdelavo prekinjenih vzdolžnih označb na vozišču, širina črte 12 cm</t>
  </si>
  <si>
    <t>Posek in odstranitev drevesa z deblom premera 31 do 50 cm ter odstranitev vej</t>
  </si>
  <si>
    <t>Z odvozom na trajno deponijo</t>
  </si>
  <si>
    <t>Površinski izkop plodne zemljine 1. kategorije - strojno z nakaldanjem</t>
  </si>
  <si>
    <t>Iz asfalta; AC 11 B70/100, A4 skupaj z pobrizgom plasti pred vgradnjo</t>
  </si>
  <si>
    <t>Izdelava poševne vtočne ali iztočne glave prepusta krožnega prereza iz cementnega betona s premerom 100 cm</t>
  </si>
  <si>
    <t>TK vod, novi pokrov</t>
  </si>
  <si>
    <t>vključno z dodatnim izkopom, izvedba kabelske kanalizacije s cevmi kot npr. Stigmaflex premera 110mm in izvedba kabelskih jaškov premera 1000mm</t>
  </si>
  <si>
    <t>Prestvitev vkopanega kabelskega TK voda po načrtu prestavitve/zaščite komunalnih vodov po načrtu 3.3 Načrt zaščite/prestavitve komunalnih vodov</t>
  </si>
  <si>
    <t>Opomba:  Vsa rušenja vključujejo odvoz na ustrezno deponijo s plačilom takse</t>
  </si>
  <si>
    <t xml:space="preserve">Vsi odstranjeni materiali vključujejo odvoz na ustrezno deponijo s plačilom prispevka. </t>
  </si>
  <si>
    <t>Vse postavke za izkope zajemajo izkop, nakladanje na kamion in odvoz na deponijo do 20km.</t>
  </si>
  <si>
    <t>Vsi vgrajeni materiali vključujejo tudi dobavo.</t>
  </si>
  <si>
    <t>V enotni ceni finega asfalta je potrebno zajeti tudi pobrizg z bitumensko emulzijo (0,5kg/m2) in čiščenje vozišča.</t>
  </si>
  <si>
    <t xml:space="preserve">Vsi pokrovi jaškov v vozišču vključujejo dobavo z AB obročem. </t>
  </si>
  <si>
    <t>Vsi hladni stiki na obrabni plasti morajo biti obdelani z bitumensko lepilno zmesjo</t>
  </si>
  <si>
    <t>Pri zemeljskih delih je uporabljena kategorizacija v skladu z Dopolnili splošnih in tehničnih pogojev IV. knjiga (2001).</t>
  </si>
  <si>
    <t>-vse stroške v zvezi z vzdrževanjem vozišča po katerem teče promet, vključno z močenjem makadamskega vozišča v primeru prašenja (najmanj 4 x na dan)</t>
  </si>
  <si>
    <t>- deponije si zagotavlja izvajalec sam na lastne stroške;</t>
  </si>
  <si>
    <t>Vsi izkopi, prevozi in zasipi se obračunavajo v raščenem stanju oziroma vgrajenem.</t>
  </si>
  <si>
    <t>Ravnanje z odpadki</t>
  </si>
  <si>
    <t>-         Na gradbišču je potrebno zagotoviti ustrezno ravnanje z odpadki skladno z Uredbo o ravnanju z odpadki, ki nastanejo pri gradbenih delih.</t>
  </si>
  <si>
    <t xml:space="preserve">-         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 </t>
  </si>
  <si>
    <t>-         Z odpadki, ki vsebujejo azbest, je potrebno ustrezno ravnati, skladno z Uredbo o ravnanju z odpadki, ki vsebujejo azbest.</t>
  </si>
  <si>
    <t>Kulturna dediščina</t>
  </si>
  <si>
    <r>
      <t>-</t>
    </r>
    <r>
      <rPr>
        <sz val="7"/>
        <color indexed="8"/>
        <rFont val="Times New Roman"/>
        <family val="1"/>
        <charset val="238"/>
      </rPr>
      <t xml:space="preserve">         </t>
    </r>
    <r>
      <rPr>
        <sz val="10"/>
        <color indexed="8"/>
        <rFont val="Arial"/>
        <family val="2"/>
        <charset val="238"/>
      </rPr>
      <t>Objekte in območja kulturne dediščine, ki se nahajajo v neposredni bližini ali znotraj območja gradnje, je potrebno varovati pred poškodbami ali uničenjem.</t>
    </r>
  </si>
  <si>
    <r>
      <t>-</t>
    </r>
    <r>
      <rPr>
        <sz val="7"/>
        <color indexed="8"/>
        <rFont val="Times New Roman"/>
        <family val="1"/>
        <charset val="238"/>
      </rPr>
      <t xml:space="preserve">         </t>
    </r>
    <r>
      <rPr>
        <sz val="10"/>
        <color indexed="8"/>
        <rFont val="Arial"/>
        <family val="2"/>
        <charset val="238"/>
      </rPr>
      <t>Čez objekte in območja KD ne smejo potekati gradbiščne poti, obvozi, vanje ne smejo biti premaknjene potrebne premaknitve komunalne, energetske in telekomunikacijske infrastrukture.</t>
    </r>
  </si>
  <si>
    <t>Narava</t>
  </si>
  <si>
    <r>
      <t>-</t>
    </r>
    <r>
      <rPr>
        <sz val="7"/>
        <color indexed="8"/>
        <rFont val="Times New Roman"/>
        <family val="1"/>
        <charset val="238"/>
      </rPr>
      <t xml:space="preserve">         </t>
    </r>
    <r>
      <rPr>
        <sz val="10"/>
        <color indexed="8"/>
        <rFont val="Arial"/>
        <family val="2"/>
        <charset val="238"/>
      </rPr>
      <t>Pri pripravi osnovnega terminskega plana je potrebno upoštevati časovne omejitve z vidika varstva prostoživečih živali:</t>
    </r>
  </si>
  <si>
    <t xml:space="preserve">- Ni dovoljeno izvajati del, ki lahko povzročijo kalnost vodotoka. </t>
  </si>
  <si>
    <t>Kakovost zraka</t>
  </si>
  <si>
    <r>
      <t>-</t>
    </r>
    <r>
      <rPr>
        <sz val="7"/>
        <color indexed="8"/>
        <rFont val="Times New Roman"/>
        <family val="1"/>
        <charset val="238"/>
      </rPr>
      <t xml:space="preserve">         </t>
    </r>
    <r>
      <rPr>
        <sz val="10"/>
        <color indexed="8"/>
        <rFont val="Arial"/>
        <family val="2"/>
        <charset val="238"/>
      </rPr>
      <t>Upoštevati je potrebno določila Uredbe o preprečevanju in zmanjšanju emisije delcev z gradbišča (Ur. list RS, št. 21/11).</t>
    </r>
  </si>
  <si>
    <r>
      <t>-</t>
    </r>
    <r>
      <rPr>
        <sz val="7"/>
        <color indexed="8"/>
        <rFont val="Times New Roman"/>
        <family val="1"/>
        <charset val="238"/>
      </rPr>
      <t xml:space="preserve">         </t>
    </r>
    <r>
      <rPr>
        <sz val="10"/>
        <color indexed="8"/>
        <rFont val="Arial"/>
        <family val="2"/>
        <charset val="238"/>
      </rPr>
      <t>Ukrepi za zmanjševanje emisij prašnih delcev morajo vključevati predvsem naslednje ukrepe:</t>
    </r>
  </si>
  <si>
    <r>
      <t>-</t>
    </r>
    <r>
      <rPr>
        <sz val="7"/>
        <color indexed="8"/>
        <rFont val="Times New Roman"/>
        <family val="1"/>
        <charset val="238"/>
      </rPr>
      <t xml:space="preserve">          </t>
    </r>
    <r>
      <rPr>
        <sz val="10"/>
        <color indexed="8"/>
        <rFont val="Arial"/>
        <family val="2"/>
        <charset val="238"/>
      </rPr>
      <t>preprečevanje prašenja z odkritih delov območja gradbišča; ukrep zahteva redno vlaženje in čiščenje gradbiščnih in manipulativnih površin.</t>
    </r>
  </si>
  <si>
    <r>
      <t>-</t>
    </r>
    <r>
      <rPr>
        <sz val="7"/>
        <color indexed="8"/>
        <rFont val="Times New Roman"/>
        <family val="1"/>
        <charset val="238"/>
      </rPr>
      <t xml:space="preserve">          </t>
    </r>
    <r>
      <rPr>
        <sz val="10"/>
        <color indexed="8"/>
        <rFont val="Arial"/>
        <family val="2"/>
        <charset val="238"/>
      </rPr>
      <t>redno čiščenje prometnih površin na območju urejanja in javnih prometnih površin. Ukrep vključuje čiščenje in vlaženje gradbiščnih poti, čiščenje mehanizacije in tovornih vozil na območju prehodov iz gradbiščnih platojev na transportne ceste.</t>
    </r>
  </si>
  <si>
    <r>
      <t>-</t>
    </r>
    <r>
      <rPr>
        <sz val="7"/>
        <color indexed="8"/>
        <rFont val="Times New Roman"/>
        <family val="1"/>
        <charset val="238"/>
      </rPr>
      <t xml:space="preserve">          </t>
    </r>
    <r>
      <rPr>
        <sz val="10"/>
        <color indexed="8"/>
        <rFont val="Arial"/>
        <family val="2"/>
        <charset val="238"/>
      </rPr>
      <t>upoštevanje emisijskih norm v skladu s predpisi, ki urejajo področje emisij pri začasnih gradbenih objektih, gradbeni mehanizaciji in transportnih sredstvih.</t>
    </r>
  </si>
  <si>
    <t>RAZNO</t>
  </si>
  <si>
    <t>Izvajalec mora priskrbeti prostor za sestanke za minimalno 8 ljudi.</t>
  </si>
  <si>
    <t>- vsi stroški po Splošnih tehničnih pogojih.</t>
  </si>
  <si>
    <t>Projektantski nadzor nad izvajanjem del vključno z nadzorom odgovornega vodje projekta v skladu z GZ in ZAID. Vrednost postavke je že fiksno določena v višini 8.000,00 € in jo ponudnik ne more/ne sme spreminjati. Obračun projektantskega nadzora se bo izvedel po dokazljivih dejanskih stroških na podlagi računa izvajalca projektantskega nadzora.</t>
  </si>
  <si>
    <t>Geotehnični nadzor. Vrednost postavke je že fiksno določena v višini 2.000,00 € in jo ponudnik ne more/ne sme spreminjati. Obračun  nadzora se bo izvedel po dokazljivih dejanskih stroških na podlagi računa izvajalca geotehničnega nadzora.</t>
  </si>
  <si>
    <t>Zavarovanje gradbišča v času gradnje  z izbrano zaporo prometa skladno z elaboratom začasne prometne ureditve - postavitev in vzdrževanje zapore po potrjenem ceniku koncesionarja. Vrednost postavke je že fiksno določena v višini 50.000,00 € in jo ponudnik ne more/ne sme spreminjati. Obračun se vrši na podlagi računov koncesionarja  in potrditve s strani nadzora.</t>
  </si>
  <si>
    <t>-vsi stroški dopolnitev elaborata začasne prometne ureditve oziroma izvršilne projektne dokumentacije za projekt za izvedbo v času izvedbe del zapore prometa, vključno z izdelavo delavniških načrtov in pridobitvijo potrebnih dovoljenj.</t>
  </si>
  <si>
    <t xml:space="preserve">- vsa morebitna črpanja vode </t>
  </si>
  <si>
    <t>Izdelava varnostnega načrta</t>
  </si>
  <si>
    <t>NN2</t>
  </si>
  <si>
    <t>NN1</t>
  </si>
  <si>
    <t>Arheološki nadzor in raziskave. Vrednost postavke je že fiksno določena v višini 30.000 € in jo ponudnik ne more/ne sme spreminjati. Obračun arheoloških raziskav se bo izvedel po dokazljivih dejanskih stroških na podlagi računa izvajalca arheološkega nadzora in raziskav.</t>
  </si>
  <si>
    <t>Površinski izkop plodne zemljine 1. kategorije - strojno z nakladanjem z odvozom</t>
  </si>
  <si>
    <t>Bertoki- Gračišče</t>
  </si>
  <si>
    <r>
      <t xml:space="preserve">Dobava in vgradnja rešetke iz duktilne litine z nosilnostjo </t>
    </r>
    <r>
      <rPr>
        <sz val="10"/>
        <color rgb="FF0070C0"/>
        <rFont val="Arial CE"/>
        <charset val="238"/>
      </rPr>
      <t>250</t>
    </r>
    <r>
      <rPr>
        <sz val="10"/>
        <rFont val="Arial CE"/>
        <charset val="238"/>
      </rPr>
      <t xml:space="preserve"> kN, po detajlu iz projekta</t>
    </r>
  </si>
  <si>
    <t>Projektantski predračun - cesta od km 8,850 do km 10,500</t>
  </si>
  <si>
    <t>Projektantski predračun - cesta od km 10,521 do km 11,700</t>
  </si>
  <si>
    <t>Rekonstrukcija ceste R3-625/1061 Bertoki - Gračišče od km 8,850 do km 11,700</t>
  </si>
  <si>
    <t>Projektantski predračun - cesta od km 8,850 do km 11,700</t>
  </si>
  <si>
    <t>REKONSTRUKCIJA OD km 8,850 DO km 10,500</t>
  </si>
  <si>
    <t>REKONSTRUKCIJA CESTE OD km 10,500 DO km 11,700</t>
  </si>
  <si>
    <t>Zasip kanalizacije in prepustov s tamponskim drobljencem 0/32mm v slojih po 20cm s sprotnim komprimiranjem</t>
  </si>
  <si>
    <t>Zasip kanalizacije in prepustov z materialom od izkopa v slojih po 20cm s sprotnim komprimiranjem</t>
  </si>
  <si>
    <t>N24210</t>
  </si>
  <si>
    <t>N24217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</si>
</sst>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EUR]"/>
  </numFmts>
  <fonts count="55" x14ac:knownFonts="1">
    <font>
      <sz val="10"/>
      <name val="Arial CE"/>
      <charset val="238"/>
    </font>
    <font>
      <b/>
      <sz val="12"/>
      <name val="Arial CE"/>
      <family val="2"/>
      <charset val="238"/>
    </font>
    <font>
      <sz val="12"/>
      <name val="Arial CE"/>
      <family val="2"/>
      <charset val="238"/>
    </font>
    <font>
      <sz val="10"/>
      <name val="Arial CE"/>
      <charset val="238"/>
    </font>
    <font>
      <b/>
      <sz val="20"/>
      <name val="Arial CE"/>
      <family val="2"/>
      <charset val="238"/>
    </font>
    <font>
      <b/>
      <sz val="14"/>
      <name val="Arial CE"/>
      <family val="2"/>
      <charset val="238"/>
    </font>
    <font>
      <b/>
      <sz val="12"/>
      <name val="Arial CE"/>
      <charset val="238"/>
    </font>
    <font>
      <sz val="10"/>
      <name val="Arial"/>
      <family val="2"/>
      <charset val="238"/>
    </font>
    <font>
      <b/>
      <sz val="11"/>
      <name val="Arial"/>
      <family val="2"/>
      <charset val="238"/>
    </font>
    <font>
      <sz val="11"/>
      <name val="Arial"/>
      <family val="2"/>
      <charset val="238"/>
    </font>
    <font>
      <i/>
      <sz val="11"/>
      <name val="Arial"/>
      <family val="2"/>
      <charset val="238"/>
    </font>
    <font>
      <b/>
      <i/>
      <sz val="11"/>
      <name val="Arial"/>
      <family val="2"/>
      <charset val="238"/>
    </font>
    <font>
      <b/>
      <sz val="12"/>
      <name val="Arial"/>
      <family val="2"/>
      <charset val="238"/>
    </font>
    <font>
      <sz val="12"/>
      <name val="Arial"/>
      <family val="2"/>
      <charset val="238"/>
    </font>
    <font>
      <b/>
      <sz val="10"/>
      <name val="Arial"/>
      <family val="2"/>
      <charset val="238"/>
    </font>
    <font>
      <b/>
      <sz val="14"/>
      <name val="Arial"/>
      <family val="2"/>
      <charset val="238"/>
    </font>
    <font>
      <sz val="10"/>
      <name val="Arial"/>
      <family val="2"/>
    </font>
    <font>
      <sz val="12"/>
      <name val="Arial"/>
      <family val="2"/>
      <charset val="238"/>
    </font>
    <font>
      <b/>
      <sz val="14"/>
      <name val="Arial"/>
      <family val="2"/>
    </font>
    <font>
      <sz val="11"/>
      <color indexed="8"/>
      <name val="Times New Roman"/>
      <family val="2"/>
      <charset val="238"/>
    </font>
    <font>
      <sz val="11"/>
      <color rgb="FFFF0000"/>
      <name val="Times New Roman"/>
      <family val="2"/>
      <charset val="238"/>
    </font>
    <font>
      <sz val="12"/>
      <color rgb="FFFF0000"/>
      <name val="Times New Roman"/>
      <family val="1"/>
      <charset val="238"/>
    </font>
    <font>
      <sz val="10"/>
      <name val="Arial CE"/>
      <family val="2"/>
      <charset val="238"/>
    </font>
    <font>
      <b/>
      <sz val="14"/>
      <color rgb="FFFF0000"/>
      <name val="Arial"/>
      <family val="2"/>
    </font>
    <font>
      <b/>
      <sz val="9"/>
      <name val="Arial"/>
      <family val="2"/>
      <charset val="238"/>
    </font>
    <font>
      <b/>
      <sz val="9"/>
      <name val="Arial"/>
      <family val="2"/>
    </font>
    <font>
      <b/>
      <i/>
      <sz val="14"/>
      <name val="Arial"/>
      <family val="2"/>
    </font>
    <font>
      <sz val="9"/>
      <color rgb="FFFF0000"/>
      <name val="Arial"/>
      <family val="2"/>
    </font>
    <font>
      <sz val="9"/>
      <name val="Arial"/>
      <family val="2"/>
      <charset val="238"/>
    </font>
    <font>
      <sz val="9"/>
      <name val="Arial"/>
      <family val="2"/>
    </font>
    <font>
      <sz val="10"/>
      <color rgb="FFFF0000"/>
      <name val="Arial"/>
      <family val="2"/>
    </font>
    <font>
      <sz val="10"/>
      <color rgb="FFFF0000"/>
      <name val="Arial CE"/>
      <charset val="238"/>
    </font>
    <font>
      <b/>
      <sz val="10"/>
      <color rgb="FFFF0000"/>
      <name val="Arial"/>
      <family val="2"/>
      <charset val="238"/>
    </font>
    <font>
      <b/>
      <sz val="10"/>
      <name val="Arial CE"/>
      <charset val="238"/>
    </font>
    <font>
      <b/>
      <i/>
      <sz val="11"/>
      <name val="Times New Roman"/>
      <family val="1"/>
      <charset val="238"/>
    </font>
    <font>
      <sz val="11"/>
      <name val="Times New Roman"/>
      <family val="2"/>
      <charset val="238"/>
    </font>
    <font>
      <sz val="12"/>
      <name val="Times New Roman"/>
      <family val="1"/>
      <charset val="238"/>
    </font>
    <font>
      <sz val="10"/>
      <color rgb="FF00B050"/>
      <name val="Arial"/>
      <family val="2"/>
      <charset val="238"/>
    </font>
    <font>
      <sz val="10"/>
      <color rgb="FF00B050"/>
      <name val="Arial CE"/>
      <charset val="238"/>
    </font>
    <font>
      <sz val="10"/>
      <color rgb="FF00B050"/>
      <name val="Arial"/>
      <family val="2"/>
    </font>
    <font>
      <b/>
      <sz val="10"/>
      <color rgb="FF00B050"/>
      <name val="Arial"/>
      <family val="2"/>
      <charset val="238"/>
    </font>
    <font>
      <b/>
      <sz val="10"/>
      <color rgb="FF00B050"/>
      <name val="Arial"/>
      <family val="2"/>
    </font>
    <font>
      <b/>
      <sz val="10"/>
      <color rgb="FF00B050"/>
      <name val="Arial CE"/>
      <charset val="238"/>
    </font>
    <font>
      <b/>
      <sz val="11"/>
      <color theme="1"/>
      <name val="Calibri"/>
      <family val="2"/>
      <charset val="238"/>
      <scheme val="minor"/>
    </font>
    <font>
      <sz val="10"/>
      <color theme="1"/>
      <name val="Arial"/>
      <family val="2"/>
      <charset val="238"/>
    </font>
    <font>
      <sz val="10"/>
      <color rgb="FF000000"/>
      <name val="Arial"/>
      <family val="2"/>
      <charset val="238"/>
    </font>
    <font>
      <b/>
      <sz val="10"/>
      <color theme="1"/>
      <name val="Arial"/>
      <family val="2"/>
      <charset val="238"/>
    </font>
    <font>
      <b/>
      <sz val="10"/>
      <color rgb="FF000000"/>
      <name val="Arial"/>
      <family val="2"/>
      <charset val="238"/>
    </font>
    <font>
      <sz val="10"/>
      <color theme="1"/>
      <name val="GreekC"/>
      <charset val="238"/>
    </font>
    <font>
      <sz val="7"/>
      <color indexed="8"/>
      <name val="Times New Roman"/>
      <family val="1"/>
      <charset val="238"/>
    </font>
    <font>
      <sz val="10"/>
      <color indexed="8"/>
      <name val="Arial"/>
      <family val="2"/>
      <charset val="238"/>
    </font>
    <font>
      <u/>
      <sz val="9"/>
      <name val="Arial"/>
      <family val="2"/>
    </font>
    <font>
      <sz val="10"/>
      <color rgb="FF0070C0"/>
      <name val="Arial CE"/>
      <charset val="238"/>
    </font>
    <font>
      <sz val="10"/>
      <color rgb="FF0070C0"/>
      <name val="Arial"/>
      <family val="2"/>
      <charset val="238"/>
    </font>
    <font>
      <sz val="9"/>
      <color rgb="FF0070C0"/>
      <name val="Arial"/>
      <family val="2"/>
      <charset val="238"/>
    </font>
  </fonts>
  <fills count="5">
    <fill>
      <patternFill patternType="none"/>
    </fill>
    <fill>
      <patternFill patternType="gray125"/>
    </fill>
    <fill>
      <patternFill patternType="solid">
        <fgColor theme="0" tint="-0.249977111117893"/>
        <bgColor indexed="64"/>
      </patternFill>
    </fill>
    <fill>
      <patternFill patternType="solid">
        <fgColor indexed="9"/>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7" fillId="0" borderId="0"/>
    <xf numFmtId="0" fontId="7" fillId="0" borderId="0"/>
    <xf numFmtId="0" fontId="16" fillId="0" borderId="0"/>
    <xf numFmtId="0" fontId="19" fillId="0" borderId="0"/>
    <xf numFmtId="0" fontId="22" fillId="0" borderId="0"/>
  </cellStyleXfs>
  <cellXfs count="202">
    <xf numFmtId="0" fontId="0" fillId="0" borderId="0" xfId="0"/>
    <xf numFmtId="0" fontId="3" fillId="0" borderId="0" xfId="1"/>
    <xf numFmtId="0" fontId="4" fillId="0" borderId="0" xfId="1" applyFont="1" applyAlignment="1">
      <alignment horizontal="center"/>
    </xf>
    <xf numFmtId="0" fontId="3" fillId="0" borderId="0" xfId="1" applyAlignment="1">
      <alignment horizontal="center"/>
    </xf>
    <xf numFmtId="0" fontId="5" fillId="0" borderId="0" xfId="1" applyFont="1"/>
    <xf numFmtId="0" fontId="5" fillId="0" borderId="0" xfId="1" applyFont="1" applyAlignment="1">
      <alignment horizontal="center"/>
    </xf>
    <xf numFmtId="49" fontId="8" fillId="0" borderId="11" xfId="2" applyNumberFormat="1" applyFont="1" applyBorder="1" applyAlignment="1">
      <alignment horizontal="left" vertical="center" indent="1"/>
    </xf>
    <xf numFmtId="49" fontId="8" fillId="0" borderId="12" xfId="2" applyNumberFormat="1" applyFont="1" applyBorder="1" applyAlignment="1">
      <alignment horizontal="left"/>
    </xf>
    <xf numFmtId="0" fontId="8" fillId="0" borderId="12" xfId="2" applyFont="1" applyBorder="1" applyAlignment="1">
      <alignment horizontal="justify" vertical="center" wrapText="1"/>
    </xf>
    <xf numFmtId="0" fontId="8" fillId="0" borderId="13" xfId="2" applyFont="1" applyBorder="1" applyAlignment="1">
      <alignment horizontal="justify" vertical="center" wrapText="1"/>
    </xf>
    <xf numFmtId="49" fontId="8" fillId="0" borderId="0" xfId="2" applyNumberFormat="1" applyFont="1" applyAlignment="1">
      <alignment horizontal="center" vertical="center"/>
    </xf>
    <xf numFmtId="4" fontId="8" fillId="0" borderId="0" xfId="2" applyNumberFormat="1" applyFont="1" applyAlignment="1">
      <alignment horizontal="right" vertical="center" indent="1"/>
    </xf>
    <xf numFmtId="164" fontId="8" fillId="0" borderId="0" xfId="2" applyNumberFormat="1" applyFont="1" applyAlignment="1">
      <alignment horizontal="right" vertical="center" indent="1"/>
    </xf>
    <xf numFmtId="0" fontId="8" fillId="0" borderId="0" xfId="2" applyFont="1"/>
    <xf numFmtId="0" fontId="7" fillId="0" borderId="0" xfId="2"/>
    <xf numFmtId="49" fontId="9" fillId="0" borderId="10" xfId="2" applyNumberFormat="1" applyFont="1" applyBorder="1" applyAlignment="1">
      <alignment horizontal="center" vertical="center"/>
    </xf>
    <xf numFmtId="49" fontId="10" fillId="0" borderId="5" xfId="2" applyNumberFormat="1" applyFont="1" applyBorder="1" applyAlignment="1">
      <alignment horizontal="left"/>
    </xf>
    <xf numFmtId="0" fontId="10" fillId="0" borderId="5" xfId="2" applyFont="1" applyBorder="1" applyAlignment="1">
      <alignment horizontal="justify" vertical="center" wrapText="1"/>
    </xf>
    <xf numFmtId="164" fontId="9" fillId="0" borderId="6" xfId="2" applyNumberFormat="1" applyFont="1" applyBorder="1" applyAlignment="1">
      <alignment horizontal="right" vertical="center" wrapText="1" indent="2"/>
    </xf>
    <xf numFmtId="164" fontId="11" fillId="0" borderId="0" xfId="2" applyNumberFormat="1" applyFont="1" applyAlignment="1">
      <alignment horizontal="right" vertical="center" indent="1"/>
    </xf>
    <xf numFmtId="49" fontId="9" fillId="0" borderId="14" xfId="2" applyNumberFormat="1" applyFont="1" applyBorder="1" applyAlignment="1">
      <alignment horizontal="center" vertical="center"/>
    </xf>
    <xf numFmtId="49" fontId="10" fillId="0" borderId="0" xfId="2" applyNumberFormat="1" applyFont="1" applyAlignment="1">
      <alignment horizontal="left"/>
    </xf>
    <xf numFmtId="0" fontId="10" fillId="0" borderId="0" xfId="2" applyFont="1" applyAlignment="1">
      <alignment horizontal="justify" vertical="center" wrapText="1"/>
    </xf>
    <xf numFmtId="164" fontId="9" fillId="0" borderId="2" xfId="2" applyNumberFormat="1" applyFont="1" applyBorder="1" applyAlignment="1">
      <alignment horizontal="right" vertical="center" wrapText="1" indent="2"/>
    </xf>
    <xf numFmtId="49" fontId="9" fillId="0" borderId="7" xfId="2" applyNumberFormat="1" applyFont="1" applyBorder="1" applyAlignment="1">
      <alignment horizontal="center" vertical="center"/>
    </xf>
    <xf numFmtId="49" fontId="10" fillId="0" borderId="8" xfId="2" applyNumberFormat="1" applyFont="1" applyBorder="1" applyAlignment="1">
      <alignment horizontal="left"/>
    </xf>
    <xf numFmtId="0" fontId="10" fillId="0" borderId="8" xfId="2" applyFont="1" applyBorder="1" applyAlignment="1">
      <alignment horizontal="justify" vertical="center" wrapText="1"/>
    </xf>
    <xf numFmtId="164" fontId="9" fillId="0" borderId="9" xfId="2" applyNumberFormat="1" applyFont="1" applyBorder="1" applyAlignment="1">
      <alignment horizontal="right" vertical="center" wrapText="1" indent="2"/>
    </xf>
    <xf numFmtId="0" fontId="13" fillId="0" borderId="0" xfId="2" applyFont="1"/>
    <xf numFmtId="49" fontId="12" fillId="0" borderId="0" xfId="2" applyNumberFormat="1" applyFont="1" applyAlignment="1">
      <alignment horizontal="center" vertical="center"/>
    </xf>
    <xf numFmtId="4" fontId="12" fillId="0" borderId="0" xfId="2" applyNumberFormat="1" applyFont="1" applyAlignment="1">
      <alignment horizontal="right" vertical="center" indent="1"/>
    </xf>
    <xf numFmtId="164" fontId="12" fillId="0" borderId="0" xfId="2" applyNumberFormat="1" applyFont="1" applyAlignment="1">
      <alignment horizontal="right" vertical="center" indent="1"/>
    </xf>
    <xf numFmtId="0" fontId="12" fillId="0" borderId="0" xfId="2" applyFont="1"/>
    <xf numFmtId="49" fontId="9" fillId="0" borderId="7" xfId="2" applyNumberFormat="1" applyFont="1" applyBorder="1" applyAlignment="1">
      <alignment horizontal="left" vertical="center" indent="1"/>
    </xf>
    <xf numFmtId="0" fontId="7" fillId="0" borderId="8" xfId="2" applyBorder="1"/>
    <xf numFmtId="164" fontId="13" fillId="0" borderId="9" xfId="2" applyNumberFormat="1" applyFont="1" applyBorder="1" applyAlignment="1">
      <alignment horizontal="right" vertical="center" wrapText="1" indent="2"/>
    </xf>
    <xf numFmtId="49" fontId="8" fillId="0" borderId="15" xfId="2" applyNumberFormat="1" applyFont="1" applyBorder="1" applyAlignment="1">
      <alignment horizontal="left" vertical="center" indent="1"/>
    </xf>
    <xf numFmtId="0" fontId="7" fillId="0" borderId="16" xfId="2" applyBorder="1"/>
    <xf numFmtId="164" fontId="12" fillId="0" borderId="17" xfId="2" applyNumberFormat="1" applyFont="1" applyBorder="1" applyAlignment="1">
      <alignment horizontal="right" vertical="center" wrapText="1" indent="2"/>
    </xf>
    <xf numFmtId="164" fontId="7" fillId="0" borderId="0" xfId="2" applyNumberFormat="1"/>
    <xf numFmtId="49" fontId="12" fillId="0" borderId="10" xfId="2" applyNumberFormat="1" applyFont="1" applyBorder="1" applyAlignment="1">
      <alignment horizontal="left" indent="1"/>
    </xf>
    <xf numFmtId="49" fontId="12" fillId="0" borderId="5" xfId="2" applyNumberFormat="1" applyFont="1" applyBorder="1" applyAlignment="1">
      <alignment horizontal="left"/>
    </xf>
    <xf numFmtId="0" fontId="13" fillId="0" borderId="5" xfId="2" applyFont="1" applyBorder="1"/>
    <xf numFmtId="164" fontId="12" fillId="0" borderId="6" xfId="2" applyNumberFormat="1" applyFont="1" applyBorder="1" applyAlignment="1">
      <alignment horizontal="right" vertical="center" wrapText="1" indent="2"/>
    </xf>
    <xf numFmtId="0" fontId="12"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left" vertical="top" wrapText="1"/>
    </xf>
    <xf numFmtId="4" fontId="0" fillId="0" borderId="0" xfId="0" applyNumberFormat="1" applyAlignment="1">
      <alignment horizontal="right" indent="1"/>
    </xf>
    <xf numFmtId="165" fontId="0" fillId="0" borderId="0" xfId="0" applyNumberFormat="1" applyAlignment="1">
      <alignment horizontal="right" indent="1"/>
    </xf>
    <xf numFmtId="0" fontId="0" fillId="0" borderId="0" xfId="0" applyAlignment="1">
      <alignment horizontal="right" indent="1"/>
    </xf>
    <xf numFmtId="0" fontId="15" fillId="0" borderId="0" xfId="0" applyFont="1"/>
    <xf numFmtId="49" fontId="15" fillId="0" borderId="0" xfId="0" applyNumberFormat="1" applyFont="1" applyAlignment="1">
      <alignment horizontal="center" vertical="center"/>
    </xf>
    <xf numFmtId="0" fontId="15" fillId="0" borderId="0" xfId="0" applyFont="1" applyAlignment="1">
      <alignment horizontal="left" vertical="top" wrapText="1"/>
    </xf>
    <xf numFmtId="4" fontId="15" fillId="0" borderId="0" xfId="0" applyNumberFormat="1" applyFont="1" applyAlignment="1">
      <alignment horizontal="right" indent="1"/>
    </xf>
    <xf numFmtId="165" fontId="15" fillId="0" borderId="0" xfId="0" applyNumberFormat="1" applyFont="1" applyAlignment="1">
      <alignment horizontal="right" indent="1"/>
    </xf>
    <xf numFmtId="0" fontId="15" fillId="0" borderId="0" xfId="0" applyFont="1" applyAlignment="1">
      <alignment horizontal="right" indent="1"/>
    </xf>
    <xf numFmtId="49" fontId="14" fillId="2" borderId="4"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0" fontId="8" fillId="2" borderId="18" xfId="0" applyFont="1" applyFill="1" applyBorder="1" applyAlignment="1">
      <alignment horizontal="center" vertical="center" wrapText="1"/>
    </xf>
    <xf numFmtId="4" fontId="8" fillId="2" borderId="18" xfId="0" applyNumberFormat="1" applyFont="1" applyFill="1" applyBorder="1" applyAlignment="1">
      <alignment horizontal="center" vertical="center"/>
    </xf>
    <xf numFmtId="165" fontId="8" fillId="2" borderId="18" xfId="0" applyNumberFormat="1" applyFont="1" applyFill="1" applyBorder="1" applyAlignment="1">
      <alignment horizontal="center" vertical="center"/>
    </xf>
    <xf numFmtId="165" fontId="8" fillId="2" borderId="3" xfId="0" applyNumberFormat="1" applyFont="1" applyFill="1" applyBorder="1" applyAlignment="1">
      <alignment horizontal="center" vertical="center"/>
    </xf>
    <xf numFmtId="49" fontId="14" fillId="0" borderId="19" xfId="0" applyNumberFormat="1" applyFont="1" applyBorder="1" applyAlignment="1">
      <alignment horizontal="left" vertical="top"/>
    </xf>
    <xf numFmtId="49" fontId="14" fillId="0" borderId="19" xfId="0" applyNumberFormat="1" applyFont="1" applyBorder="1" applyAlignment="1">
      <alignment horizontal="center" vertical="center"/>
    </xf>
    <xf numFmtId="0" fontId="14" fillId="0" borderId="19" xfId="0" applyFont="1" applyBorder="1" applyAlignment="1">
      <alignment horizontal="left" vertical="top" wrapText="1"/>
    </xf>
    <xf numFmtId="4" fontId="14" fillId="0" borderId="19" xfId="0" applyNumberFormat="1" applyFont="1" applyBorder="1" applyAlignment="1">
      <alignment horizontal="right" indent="1"/>
    </xf>
    <xf numFmtId="165" fontId="14" fillId="0" borderId="19" xfId="0" applyNumberFormat="1" applyFont="1" applyBorder="1" applyAlignment="1">
      <alignment horizontal="right" indent="1"/>
    </xf>
    <xf numFmtId="0" fontId="14" fillId="0" borderId="0" xfId="0" applyFont="1"/>
    <xf numFmtId="49" fontId="14" fillId="0" borderId="1" xfId="0" applyNumberFormat="1" applyFont="1" applyBorder="1" applyAlignment="1">
      <alignment horizontal="left" vertical="top"/>
    </xf>
    <xf numFmtId="49" fontId="14" fillId="0" borderId="1" xfId="0" applyNumberFormat="1" applyFont="1" applyBorder="1" applyAlignment="1">
      <alignment horizontal="center" vertical="center"/>
    </xf>
    <xf numFmtId="0" fontId="14" fillId="0" borderId="1" xfId="0" applyFont="1" applyBorder="1" applyAlignment="1">
      <alignment horizontal="left" vertical="top" wrapText="1"/>
    </xf>
    <xf numFmtId="4" fontId="14" fillId="0" borderId="1" xfId="0" applyNumberFormat="1" applyFont="1" applyBorder="1" applyAlignment="1">
      <alignment horizontal="right" indent="1"/>
    </xf>
    <xf numFmtId="165" fontId="14" fillId="0" borderId="1" xfId="0" applyNumberFormat="1" applyFont="1" applyBorder="1" applyAlignment="1">
      <alignment horizontal="right" indent="1"/>
    </xf>
    <xf numFmtId="49" fontId="0" fillId="0" borderId="1" xfId="0" applyNumberFormat="1" applyBorder="1" applyAlignment="1">
      <alignment horizontal="left" vertical="top"/>
    </xf>
    <xf numFmtId="49" fontId="0" fillId="0" borderId="1" xfId="0" applyNumberFormat="1" applyBorder="1" applyAlignment="1">
      <alignment horizontal="center" vertical="center"/>
    </xf>
    <xf numFmtId="0" fontId="0" fillId="0" borderId="1" xfId="0" applyBorder="1" applyAlignment="1">
      <alignment horizontal="left" vertical="top" wrapText="1"/>
    </xf>
    <xf numFmtId="4" fontId="0" fillId="0" borderId="1" xfId="0" applyNumberFormat="1" applyBorder="1" applyAlignment="1">
      <alignment horizontal="right" indent="1"/>
    </xf>
    <xf numFmtId="165" fontId="0" fillId="0" borderId="1" xfId="0" applyNumberFormat="1" applyBorder="1" applyAlignment="1">
      <alignment horizontal="right" indent="1"/>
    </xf>
    <xf numFmtId="165" fontId="0" fillId="0" borderId="1" xfId="0" applyNumberFormat="1" applyBorder="1" applyAlignment="1" applyProtection="1">
      <alignment horizontal="right" indent="1"/>
      <protection locked="0"/>
    </xf>
    <xf numFmtId="49" fontId="7" fillId="0" borderId="1" xfId="0" applyNumberFormat="1" applyFont="1" applyBorder="1" applyAlignment="1">
      <alignment horizontal="left" vertical="top"/>
    </xf>
    <xf numFmtId="49" fontId="7" fillId="0" borderId="1" xfId="0" applyNumberFormat="1" applyFont="1" applyBorder="1" applyAlignment="1">
      <alignment horizontal="center" vertical="center"/>
    </xf>
    <xf numFmtId="0" fontId="7" fillId="0" borderId="1" xfId="0" applyFont="1" applyBorder="1" applyAlignment="1">
      <alignment horizontal="left" vertical="top" wrapText="1"/>
    </xf>
    <xf numFmtId="4" fontId="7" fillId="0" borderId="1" xfId="0" applyNumberFormat="1" applyFont="1" applyBorder="1" applyAlignment="1">
      <alignment horizontal="right" indent="1"/>
    </xf>
    <xf numFmtId="165" fontId="7" fillId="0" borderId="1" xfId="0" applyNumberFormat="1" applyFont="1" applyBorder="1" applyAlignment="1">
      <alignment horizontal="right" indent="1"/>
    </xf>
    <xf numFmtId="0" fontId="7" fillId="0" borderId="0" xfId="0" applyFont="1"/>
    <xf numFmtId="165" fontId="14" fillId="0" borderId="1" xfId="0" applyNumberFormat="1" applyFont="1" applyBorder="1" applyAlignment="1" applyProtection="1">
      <alignment horizontal="right" indent="1"/>
      <protection locked="0"/>
    </xf>
    <xf numFmtId="49" fontId="0" fillId="0" borderId="0" xfId="0" applyNumberFormat="1" applyAlignment="1">
      <alignment horizontal="left" vertical="top"/>
    </xf>
    <xf numFmtId="0" fontId="17" fillId="0" borderId="0" xfId="0" applyFont="1"/>
    <xf numFmtId="0" fontId="0" fillId="0" borderId="1" xfId="0" applyBorder="1" applyAlignment="1">
      <alignment horizontal="left" wrapText="1"/>
    </xf>
    <xf numFmtId="0" fontId="0" fillId="0" borderId="0" xfId="0" applyAlignment="1">
      <alignment horizontal="left" wrapText="1"/>
    </xf>
    <xf numFmtId="49" fontId="0" fillId="3" borderId="20" xfId="0" applyNumberFormat="1" applyFill="1" applyBorder="1" applyAlignment="1">
      <alignment horizontal="left" vertical="top"/>
    </xf>
    <xf numFmtId="49" fontId="0" fillId="3" borderId="20" xfId="0" applyNumberFormat="1" applyFill="1" applyBorder="1" applyAlignment="1">
      <alignment horizontal="center" vertical="center"/>
    </xf>
    <xf numFmtId="49" fontId="0" fillId="3" borderId="20" xfId="0" applyNumberFormat="1" applyFill="1" applyBorder="1" applyAlignment="1">
      <alignment horizontal="left" vertical="top" wrapText="1"/>
    </xf>
    <xf numFmtId="0" fontId="0" fillId="3" borderId="20" xfId="0" applyFill="1" applyBorder="1" applyAlignment="1">
      <alignment horizontal="left" vertical="top" wrapText="1"/>
    </xf>
    <xf numFmtId="0" fontId="8" fillId="0" borderId="0" xfId="4" applyFont="1" applyAlignment="1">
      <alignment vertical="center" wrapText="1"/>
    </xf>
    <xf numFmtId="0" fontId="19" fillId="0" borderId="0" xfId="5"/>
    <xf numFmtId="0" fontId="8" fillId="0" borderId="0" xfId="4" applyFont="1" applyAlignment="1">
      <alignment vertical="center"/>
    </xf>
    <xf numFmtId="0" fontId="8" fillId="0" borderId="0" xfId="4" applyFont="1" applyAlignment="1">
      <alignment horizontal="center" vertical="top" wrapText="1"/>
    </xf>
    <xf numFmtId="0" fontId="20" fillId="0" borderId="0" xfId="5" applyFont="1"/>
    <xf numFmtId="0" fontId="21" fillId="0" borderId="0" xfId="5" applyFont="1" applyAlignment="1">
      <alignment vertical="top" wrapText="1"/>
    </xf>
    <xf numFmtId="0" fontId="23" fillId="0" borderId="0" xfId="6" applyFont="1" applyAlignment="1">
      <alignment horizontal="left" vertical="top"/>
    </xf>
    <xf numFmtId="0" fontId="15" fillId="0" borderId="0" xfId="6" applyFont="1" applyAlignment="1">
      <alignment vertical="top"/>
    </xf>
    <xf numFmtId="0" fontId="15" fillId="0" borderId="0" xfId="6" applyFont="1" applyAlignment="1">
      <alignment horizontal="center" vertical="top"/>
    </xf>
    <xf numFmtId="0" fontId="24" fillId="0" borderId="0" xfId="6" applyFont="1" applyAlignment="1">
      <alignment vertical="top"/>
    </xf>
    <xf numFmtId="0" fontId="18" fillId="0" borderId="0" xfId="6" applyFont="1" applyAlignment="1">
      <alignment horizontal="left" vertical="top"/>
    </xf>
    <xf numFmtId="0" fontId="18" fillId="0" borderId="0" xfId="6" applyFont="1" applyAlignment="1">
      <alignment vertical="top"/>
    </xf>
    <xf numFmtId="0" fontId="18" fillId="0" borderId="0" xfId="6" applyFont="1" applyAlignment="1">
      <alignment horizontal="center" vertical="top"/>
    </xf>
    <xf numFmtId="0" fontId="25" fillId="0" borderId="0" xfId="6" applyFont="1" applyAlignment="1">
      <alignment vertical="top"/>
    </xf>
    <xf numFmtId="0" fontId="23" fillId="0" borderId="12" xfId="6" applyFont="1" applyBorder="1" applyAlignment="1">
      <alignment horizontal="left" vertical="top"/>
    </xf>
    <xf numFmtId="0" fontId="26" fillId="0" borderId="0" xfId="6" applyFont="1" applyAlignment="1">
      <alignment horizontal="left" vertical="top"/>
    </xf>
    <xf numFmtId="0" fontId="27" fillId="0" borderId="0" xfId="6" applyFont="1" applyAlignment="1">
      <alignment horizontal="center" vertical="top"/>
    </xf>
    <xf numFmtId="0" fontId="24" fillId="0" borderId="0" xfId="6" applyFont="1" applyAlignment="1">
      <alignment horizontal="right" vertical="top"/>
    </xf>
    <xf numFmtId="4" fontId="24" fillId="0" borderId="0" xfId="6" applyNumberFormat="1" applyFont="1" applyAlignment="1">
      <alignment horizontal="center" vertical="top"/>
    </xf>
    <xf numFmtId="0" fontId="12" fillId="0" borderId="0" xfId="6" applyFont="1" applyAlignment="1">
      <alignment vertical="top"/>
    </xf>
    <xf numFmtId="0" fontId="12" fillId="0" borderId="0" xfId="6" applyFont="1" applyAlignment="1">
      <alignment horizontal="center" vertical="top"/>
    </xf>
    <xf numFmtId="49" fontId="27" fillId="0" borderId="0" xfId="6" applyNumberFormat="1" applyFont="1" applyAlignment="1">
      <alignment horizontal="left" vertical="top"/>
    </xf>
    <xf numFmtId="0" fontId="28" fillId="0" borderId="0" xfId="6" applyFont="1" applyAlignment="1">
      <alignment vertical="top"/>
    </xf>
    <xf numFmtId="0" fontId="28" fillId="0" borderId="0" xfId="6" applyFont="1" applyAlignment="1">
      <alignment horizontal="center" vertical="top"/>
    </xf>
    <xf numFmtId="0" fontId="29" fillId="0" borderId="0" xfId="6" applyFont="1" applyAlignment="1">
      <alignment horizontal="left" wrapText="1"/>
    </xf>
    <xf numFmtId="0" fontId="27" fillId="0" borderId="0" xfId="6" applyFont="1" applyAlignment="1">
      <alignment vertical="top"/>
    </xf>
    <xf numFmtId="0" fontId="30" fillId="0" borderId="0" xfId="6" applyFont="1" applyAlignment="1">
      <alignment vertical="top"/>
    </xf>
    <xf numFmtId="49" fontId="30" fillId="0" borderId="0" xfId="6" applyNumberFormat="1" applyFont="1" applyAlignment="1">
      <alignment horizontal="left" vertical="top"/>
    </xf>
    <xf numFmtId="0" fontId="7" fillId="0" borderId="0" xfId="6" applyFont="1" applyAlignment="1">
      <alignment vertical="top"/>
    </xf>
    <xf numFmtId="0" fontId="7" fillId="0" borderId="0" xfId="6" applyFont="1" applyAlignment="1">
      <alignment horizontal="center" vertical="top"/>
    </xf>
    <xf numFmtId="0" fontId="30" fillId="0" borderId="0" xfId="0" applyFont="1"/>
    <xf numFmtId="0" fontId="32" fillId="0" borderId="0" xfId="0" applyFont="1"/>
    <xf numFmtId="0" fontId="31" fillId="0" borderId="0" xfId="0" applyFont="1" applyAlignment="1">
      <alignment vertical="top"/>
    </xf>
    <xf numFmtId="0" fontId="33" fillId="0" borderId="0" xfId="0" applyFont="1"/>
    <xf numFmtId="0" fontId="34" fillId="0" borderId="0" xfId="5" applyFont="1"/>
    <xf numFmtId="0" fontId="35" fillId="0" borderId="0" xfId="5" applyFont="1"/>
    <xf numFmtId="49" fontId="34" fillId="0" borderId="0" xfId="5" applyNumberFormat="1" applyFont="1"/>
    <xf numFmtId="0" fontId="36" fillId="0" borderId="0" xfId="5" applyFont="1" applyAlignment="1">
      <alignment horizontal="left" vertical="top" wrapText="1"/>
    </xf>
    <xf numFmtId="0" fontId="18" fillId="0" borderId="0" xfId="6" applyFont="1" applyAlignment="1">
      <alignment horizontal="right" vertical="top"/>
    </xf>
    <xf numFmtId="0" fontId="18" fillId="0" borderId="12" xfId="6" applyFont="1" applyBorder="1" applyAlignment="1">
      <alignment horizontal="left" vertical="top"/>
    </xf>
    <xf numFmtId="49" fontId="29" fillId="0" borderId="0" xfId="6" applyNumberFormat="1" applyFont="1" applyAlignment="1">
      <alignment vertical="top" wrapText="1"/>
    </xf>
    <xf numFmtId="0" fontId="29" fillId="0" borderId="0" xfId="6" applyFont="1" applyAlignment="1">
      <alignment horizontal="center" vertical="top"/>
    </xf>
    <xf numFmtId="0" fontId="39" fillId="0" borderId="0" xfId="0" applyFont="1"/>
    <xf numFmtId="0" fontId="40" fillId="0" borderId="0" xfId="0" applyFont="1"/>
    <xf numFmtId="0" fontId="41" fillId="0" borderId="0" xfId="0" applyFont="1"/>
    <xf numFmtId="0" fontId="31" fillId="0" borderId="1" xfId="0" applyFont="1" applyFill="1" applyBorder="1" applyAlignment="1">
      <alignment horizontal="left" vertical="top" wrapText="1"/>
    </xf>
    <xf numFmtId="0" fontId="38" fillId="0" borderId="0" xfId="0" applyFont="1"/>
    <xf numFmtId="0" fontId="0" fillId="0" borderId="1" xfId="0" applyFill="1" applyBorder="1" applyAlignment="1">
      <alignment horizontal="left" vertical="top" wrapText="1"/>
    </xf>
    <xf numFmtId="0" fontId="42" fillId="0" borderId="0" xfId="0" applyFont="1"/>
    <xf numFmtId="49" fontId="0" fillId="0" borderId="1" xfId="0" applyNumberFormat="1" applyFill="1" applyBorder="1" applyAlignment="1">
      <alignment horizontal="center" vertical="center"/>
    </xf>
    <xf numFmtId="4" fontId="0" fillId="0" borderId="1" xfId="0" applyNumberFormat="1" applyFill="1" applyBorder="1" applyAlignment="1">
      <alignment horizontal="right" indent="1"/>
    </xf>
    <xf numFmtId="165" fontId="0" fillId="0" borderId="1" xfId="0" applyNumberFormat="1" applyFill="1" applyBorder="1" applyAlignment="1">
      <alignment horizontal="right" indent="1"/>
    </xf>
    <xf numFmtId="0" fontId="0" fillId="0" borderId="1" xfId="0" applyFont="1" applyBorder="1" applyAlignment="1">
      <alignment horizontal="left" vertical="top" wrapText="1"/>
    </xf>
    <xf numFmtId="0" fontId="14" fillId="0" borderId="1" xfId="0" applyFont="1" applyFill="1" applyBorder="1" applyAlignment="1">
      <alignment horizontal="left" vertical="top"/>
    </xf>
    <xf numFmtId="0" fontId="32" fillId="0" borderId="1" xfId="0" applyFont="1" applyFill="1" applyBorder="1" applyAlignment="1">
      <alignment horizontal="left" vertical="top"/>
    </xf>
    <xf numFmtId="49" fontId="14" fillId="0" borderId="1"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4" fontId="14" fillId="0" borderId="1" xfId="0" applyNumberFormat="1" applyFont="1" applyFill="1" applyBorder="1" applyAlignment="1">
      <alignment horizontal="right" indent="1"/>
    </xf>
    <xf numFmtId="165" fontId="14" fillId="0" borderId="1" xfId="0" applyNumberFormat="1" applyFont="1" applyFill="1" applyBorder="1" applyAlignment="1">
      <alignment horizontal="right" indent="1"/>
    </xf>
    <xf numFmtId="49" fontId="0" fillId="0" borderId="1" xfId="0" applyNumberFormat="1" applyFill="1" applyBorder="1" applyAlignment="1">
      <alignment horizontal="left" vertical="top"/>
    </xf>
    <xf numFmtId="165" fontId="33" fillId="2" borderId="21" xfId="0" applyNumberFormat="1" applyFont="1" applyFill="1" applyBorder="1" applyAlignment="1">
      <alignment horizontal="right" indent="1"/>
    </xf>
    <xf numFmtId="4" fontId="0" fillId="0" borderId="1" xfId="0" applyNumberFormat="1" applyFont="1" applyBorder="1" applyAlignment="1">
      <alignment horizontal="right" indent="1"/>
    </xf>
    <xf numFmtId="165" fontId="0" fillId="0" borderId="1" xfId="0" applyNumberFormat="1" applyFont="1" applyBorder="1" applyAlignment="1">
      <alignment horizontal="right" indent="1"/>
    </xf>
    <xf numFmtId="49" fontId="44" fillId="0" borderId="0" xfId="1" applyNumberFormat="1" applyFont="1" applyAlignment="1">
      <alignment vertical="center" wrapText="1"/>
    </xf>
    <xf numFmtId="49" fontId="45" fillId="0" borderId="0" xfId="1" applyNumberFormat="1" applyFont="1" applyAlignment="1">
      <alignment vertical="center" wrapText="1"/>
    </xf>
    <xf numFmtId="49" fontId="45" fillId="0" borderId="0" xfId="1" applyNumberFormat="1" applyFont="1" applyAlignment="1">
      <alignment horizontal="left" vertical="center" wrapText="1"/>
    </xf>
    <xf numFmtId="49" fontId="46" fillId="0" borderId="0" xfId="1" applyNumberFormat="1" applyFont="1" applyAlignment="1">
      <alignment vertical="center" wrapText="1"/>
    </xf>
    <xf numFmtId="49" fontId="3" fillId="0" borderId="0" xfId="1" applyNumberFormat="1" applyAlignment="1">
      <alignment wrapText="1"/>
    </xf>
    <xf numFmtId="49" fontId="44" fillId="0" borderId="0" xfId="1" quotePrefix="1" applyNumberFormat="1" applyFont="1" applyAlignment="1">
      <alignment horizontal="left" vertical="center" wrapText="1"/>
    </xf>
    <xf numFmtId="49" fontId="44" fillId="0" borderId="0" xfId="1" applyNumberFormat="1" applyFont="1" applyAlignment="1">
      <alignment horizontal="left" vertical="center" wrapText="1"/>
    </xf>
    <xf numFmtId="49" fontId="46" fillId="0" borderId="0" xfId="1" applyNumberFormat="1" applyFont="1" applyAlignment="1">
      <alignment horizontal="left" vertical="center" wrapText="1"/>
    </xf>
    <xf numFmtId="49" fontId="47" fillId="0" borderId="0" xfId="1" applyNumberFormat="1" applyFont="1" applyAlignment="1">
      <alignment vertical="center" wrapText="1"/>
    </xf>
    <xf numFmtId="49" fontId="48" fillId="0" borderId="0" xfId="1" applyNumberFormat="1" applyFont="1" applyAlignment="1">
      <alignment horizontal="left" vertical="center" wrapText="1"/>
    </xf>
    <xf numFmtId="49" fontId="43" fillId="0" borderId="0" xfId="0" applyNumberFormat="1" applyFont="1" applyAlignment="1">
      <alignment wrapText="1"/>
    </xf>
    <xf numFmtId="0" fontId="0" fillId="0" borderId="1" xfId="0" applyFont="1" applyFill="1" applyBorder="1" applyAlignment="1">
      <alignment horizontal="left" vertical="top" wrapText="1"/>
    </xf>
    <xf numFmtId="4" fontId="0" fillId="0" borderId="1" xfId="0" applyNumberFormat="1" applyBorder="1" applyAlignment="1">
      <alignment horizontal="center" vertical="center"/>
    </xf>
    <xf numFmtId="165" fontId="0" fillId="0" borderId="1" xfId="0" applyNumberFormat="1" applyBorder="1" applyAlignment="1">
      <alignment horizontal="center" vertical="center"/>
    </xf>
    <xf numFmtId="49" fontId="51" fillId="0" borderId="0" xfId="6" applyNumberFormat="1" applyFont="1" applyAlignment="1">
      <alignment vertical="top" wrapText="1"/>
    </xf>
    <xf numFmtId="165" fontId="0" fillId="0" borderId="1" xfId="0" applyNumberFormat="1" applyFont="1" applyBorder="1" applyAlignment="1" applyProtection="1">
      <alignment horizontal="right" indent="1"/>
      <protection locked="0"/>
    </xf>
    <xf numFmtId="0" fontId="39" fillId="4" borderId="0" xfId="0" applyFont="1" applyFill="1"/>
    <xf numFmtId="0" fontId="0" fillId="4" borderId="0" xfId="0" applyFill="1"/>
    <xf numFmtId="49" fontId="0" fillId="0" borderId="1" xfId="0" applyNumberFormat="1" applyFont="1" applyBorder="1" applyAlignment="1">
      <alignment horizontal="left" vertical="top"/>
    </xf>
    <xf numFmtId="49" fontId="0" fillId="0" borderId="1" xfId="0" applyNumberFormat="1" applyFont="1" applyBorder="1" applyAlignment="1">
      <alignment horizontal="center" vertical="top"/>
    </xf>
    <xf numFmtId="0" fontId="0" fillId="0" borderId="0" xfId="0" applyFont="1" applyAlignment="1">
      <alignment horizontal="left" vertical="top" wrapText="1"/>
    </xf>
    <xf numFmtId="49" fontId="0" fillId="0" borderId="1" xfId="0" applyNumberFormat="1" applyFont="1" applyBorder="1" applyAlignment="1">
      <alignment horizontal="center" vertical="center"/>
    </xf>
    <xf numFmtId="4" fontId="0" fillId="0" borderId="1" xfId="0" applyNumberFormat="1" applyFont="1" applyBorder="1" applyAlignment="1">
      <alignment horizontal="right" vertical="center"/>
    </xf>
    <xf numFmtId="165" fontId="0" fillId="0" borderId="1" xfId="0" applyNumberFormat="1" applyFont="1" applyBorder="1" applyAlignment="1">
      <alignment horizontal="right" vertical="center"/>
    </xf>
    <xf numFmtId="0" fontId="0" fillId="0" borderId="1" xfId="0" applyBorder="1" applyAlignment="1">
      <alignment horizontal="center" vertical="center" wrapText="1"/>
    </xf>
    <xf numFmtId="0" fontId="31" fillId="0" borderId="1" xfId="0" applyFont="1" applyBorder="1" applyAlignment="1">
      <alignment horizontal="center" vertical="center" wrapText="1"/>
    </xf>
    <xf numFmtId="165" fontId="0" fillId="0" borderId="1" xfId="0" applyNumberFormat="1" applyFont="1" applyBorder="1" applyAlignment="1">
      <alignment horizontal="center" vertical="center"/>
    </xf>
    <xf numFmtId="0" fontId="0" fillId="0" borderId="1" xfId="0" applyBorder="1" applyAlignment="1">
      <alignment vertical="top" wrapText="1"/>
    </xf>
    <xf numFmtId="0" fontId="6" fillId="0" borderId="0" xfId="1" applyFont="1" applyAlignment="1">
      <alignment horizontal="center"/>
    </xf>
    <xf numFmtId="0" fontId="4" fillId="0" borderId="0" xfId="1" applyFont="1" applyAlignment="1">
      <alignment horizontal="center"/>
    </xf>
    <xf numFmtId="0" fontId="3" fillId="0" borderId="0" xfId="1" applyAlignment="1">
      <alignment horizontal="center"/>
    </xf>
    <xf numFmtId="0" fontId="5" fillId="0" borderId="0" xfId="1" applyFont="1" applyAlignment="1">
      <alignment horizontal="center"/>
    </xf>
    <xf numFmtId="0" fontId="1" fillId="0" borderId="0" xfId="1" applyFont="1" applyAlignment="1">
      <alignment horizontal="center" wrapText="1"/>
    </xf>
    <xf numFmtId="0" fontId="2" fillId="0" borderId="0" xfId="1" applyFont="1" applyAlignment="1">
      <alignment horizontal="center" wrapText="1"/>
    </xf>
    <xf numFmtId="0" fontId="1" fillId="0" borderId="0" xfId="1" applyFont="1" applyAlignment="1">
      <alignment horizontal="center"/>
    </xf>
    <xf numFmtId="0" fontId="2" fillId="0" borderId="0" xfId="1" applyFont="1" applyAlignment="1">
      <alignment horizontal="center"/>
    </xf>
    <xf numFmtId="0" fontId="12" fillId="0" borderId="0" xfId="4" applyFont="1" applyAlignment="1">
      <alignment horizontal="center" vertical="top" wrapText="1"/>
    </xf>
    <xf numFmtId="0" fontId="8" fillId="0" borderId="0" xfId="4" applyFont="1" applyAlignment="1">
      <alignment horizontal="center" vertical="center" wrapText="1"/>
    </xf>
    <xf numFmtId="0" fontId="36" fillId="0" borderId="0" xfId="5" applyFont="1" applyAlignment="1">
      <alignment horizontal="left" vertical="top" wrapText="1"/>
    </xf>
    <xf numFmtId="49" fontId="52" fillId="0" borderId="1" xfId="0" applyNumberFormat="1" applyFont="1" applyBorder="1" applyAlignment="1">
      <alignment horizontal="left" vertical="top"/>
    </xf>
    <xf numFmtId="49" fontId="53" fillId="0" borderId="1" xfId="0" applyNumberFormat="1" applyFont="1" applyBorder="1" applyAlignment="1">
      <alignment horizontal="center" vertical="center"/>
    </xf>
    <xf numFmtId="0" fontId="52" fillId="0" borderId="1" xfId="0" applyFont="1" applyBorder="1" applyAlignment="1">
      <alignment horizontal="left" wrapText="1"/>
    </xf>
    <xf numFmtId="0" fontId="52" fillId="0" borderId="1" xfId="0" applyFont="1" applyBorder="1" applyAlignment="1">
      <alignment horizontal="left" vertical="top" wrapText="1"/>
    </xf>
    <xf numFmtId="4" fontId="52" fillId="0" borderId="1" xfId="0" applyNumberFormat="1" applyFont="1" applyBorder="1" applyAlignment="1">
      <alignment horizontal="right" indent="1"/>
    </xf>
    <xf numFmtId="0" fontId="54" fillId="0" borderId="0" xfId="0" applyFont="1" applyAlignment="1">
      <alignment wrapText="1"/>
    </xf>
  </cellXfs>
  <cellStyles count="7">
    <cellStyle name="Navadno" xfId="0" builtinId="0"/>
    <cellStyle name="Navadno 2" xfId="2" xr:uid="{00000000-0005-0000-0000-000001000000}"/>
    <cellStyle name="Navadno 2 2" xfId="1" xr:uid="{00000000-0005-0000-0000-000002000000}"/>
    <cellStyle name="Navadno 2 3" xfId="4" xr:uid="{00000000-0005-0000-0000-000003000000}"/>
    <cellStyle name="Navadno 3" xfId="6" xr:uid="{00000000-0005-0000-0000-000004000000}"/>
    <cellStyle name="Navadno 5" xfId="5" xr:uid="{00000000-0005-0000-0000-000005000000}"/>
    <cellStyle name="Normal 4" xfId="3"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26"/>
  <sheetViews>
    <sheetView view="pageBreakPreview" zoomScaleNormal="100" zoomScaleSheetLayoutView="100" workbookViewId="0">
      <selection activeCell="H20" sqref="H20"/>
    </sheetView>
  </sheetViews>
  <sheetFormatPr defaultRowHeight="13.2" x14ac:dyDescent="0.25"/>
  <cols>
    <col min="1" max="1" width="12.6640625" style="1" customWidth="1"/>
    <col min="2" max="2" width="8.5546875" style="1" customWidth="1"/>
    <col min="3" max="3" width="5.33203125" style="1" hidden="1" customWidth="1"/>
    <col min="4" max="7" width="9.109375" style="1"/>
    <col min="8" max="8" width="14" style="1" customWidth="1"/>
    <col min="9" max="9" width="12.6640625" style="1" customWidth="1"/>
    <col min="10" max="256" width="9.109375" style="1"/>
    <col min="257" max="257" width="12.6640625" style="1" customWidth="1"/>
    <col min="258" max="258" width="8.5546875" style="1" customWidth="1"/>
    <col min="259" max="259" width="0" style="1" hidden="1" customWidth="1"/>
    <col min="260" max="263" width="9.109375" style="1"/>
    <col min="264" max="264" width="14" style="1" customWidth="1"/>
    <col min="265" max="265" width="12.6640625" style="1" customWidth="1"/>
    <col min="266" max="512" width="9.109375" style="1"/>
    <col min="513" max="513" width="12.6640625" style="1" customWidth="1"/>
    <col min="514" max="514" width="8.5546875" style="1" customWidth="1"/>
    <col min="515" max="515" width="0" style="1" hidden="1" customWidth="1"/>
    <col min="516" max="519" width="9.109375" style="1"/>
    <col min="520" max="520" width="14" style="1" customWidth="1"/>
    <col min="521" max="521" width="12.6640625" style="1" customWidth="1"/>
    <col min="522" max="768" width="9.109375" style="1"/>
    <col min="769" max="769" width="12.6640625" style="1" customWidth="1"/>
    <col min="770" max="770" width="8.5546875" style="1" customWidth="1"/>
    <col min="771" max="771" width="0" style="1" hidden="1" customWidth="1"/>
    <col min="772" max="775" width="9.109375" style="1"/>
    <col min="776" max="776" width="14" style="1" customWidth="1"/>
    <col min="777" max="777" width="12.6640625" style="1" customWidth="1"/>
    <col min="778" max="1024" width="9.109375" style="1"/>
    <col min="1025" max="1025" width="12.6640625" style="1" customWidth="1"/>
    <col min="1026" max="1026" width="8.5546875" style="1" customWidth="1"/>
    <col min="1027" max="1027" width="0" style="1" hidden="1" customWidth="1"/>
    <col min="1028" max="1031" width="9.109375" style="1"/>
    <col min="1032" max="1032" width="14" style="1" customWidth="1"/>
    <col min="1033" max="1033" width="12.6640625" style="1" customWidth="1"/>
    <col min="1034" max="1280" width="9.109375" style="1"/>
    <col min="1281" max="1281" width="12.6640625" style="1" customWidth="1"/>
    <col min="1282" max="1282" width="8.5546875" style="1" customWidth="1"/>
    <col min="1283" max="1283" width="0" style="1" hidden="1" customWidth="1"/>
    <col min="1284" max="1287" width="9.109375" style="1"/>
    <col min="1288" max="1288" width="14" style="1" customWidth="1"/>
    <col min="1289" max="1289" width="12.6640625" style="1" customWidth="1"/>
    <col min="1290" max="1536" width="9.109375" style="1"/>
    <col min="1537" max="1537" width="12.6640625" style="1" customWidth="1"/>
    <col min="1538" max="1538" width="8.5546875" style="1" customWidth="1"/>
    <col min="1539" max="1539" width="0" style="1" hidden="1" customWidth="1"/>
    <col min="1540" max="1543" width="9.109375" style="1"/>
    <col min="1544" max="1544" width="14" style="1" customWidth="1"/>
    <col min="1545" max="1545" width="12.6640625" style="1" customWidth="1"/>
    <col min="1546" max="1792" width="9.109375" style="1"/>
    <col min="1793" max="1793" width="12.6640625" style="1" customWidth="1"/>
    <col min="1794" max="1794" width="8.5546875" style="1" customWidth="1"/>
    <col min="1795" max="1795" width="0" style="1" hidden="1" customWidth="1"/>
    <col min="1796" max="1799" width="9.109375" style="1"/>
    <col min="1800" max="1800" width="14" style="1" customWidth="1"/>
    <col min="1801" max="1801" width="12.6640625" style="1" customWidth="1"/>
    <col min="1802" max="2048" width="9.109375" style="1"/>
    <col min="2049" max="2049" width="12.6640625" style="1" customWidth="1"/>
    <col min="2050" max="2050" width="8.5546875" style="1" customWidth="1"/>
    <col min="2051" max="2051" width="0" style="1" hidden="1" customWidth="1"/>
    <col min="2052" max="2055" width="9.109375" style="1"/>
    <col min="2056" max="2056" width="14" style="1" customWidth="1"/>
    <col min="2057" max="2057" width="12.6640625" style="1" customWidth="1"/>
    <col min="2058" max="2304" width="9.109375" style="1"/>
    <col min="2305" max="2305" width="12.6640625" style="1" customWidth="1"/>
    <col min="2306" max="2306" width="8.5546875" style="1" customWidth="1"/>
    <col min="2307" max="2307" width="0" style="1" hidden="1" customWidth="1"/>
    <col min="2308" max="2311" width="9.109375" style="1"/>
    <col min="2312" max="2312" width="14" style="1" customWidth="1"/>
    <col min="2313" max="2313" width="12.6640625" style="1" customWidth="1"/>
    <col min="2314" max="2560" width="9.109375" style="1"/>
    <col min="2561" max="2561" width="12.6640625" style="1" customWidth="1"/>
    <col min="2562" max="2562" width="8.5546875" style="1" customWidth="1"/>
    <col min="2563" max="2563" width="0" style="1" hidden="1" customWidth="1"/>
    <col min="2564" max="2567" width="9.109375" style="1"/>
    <col min="2568" max="2568" width="14" style="1" customWidth="1"/>
    <col min="2569" max="2569" width="12.6640625" style="1" customWidth="1"/>
    <col min="2570" max="2816" width="9.109375" style="1"/>
    <col min="2817" max="2817" width="12.6640625" style="1" customWidth="1"/>
    <col min="2818" max="2818" width="8.5546875" style="1" customWidth="1"/>
    <col min="2819" max="2819" width="0" style="1" hidden="1" customWidth="1"/>
    <col min="2820" max="2823" width="9.109375" style="1"/>
    <col min="2824" max="2824" width="14" style="1" customWidth="1"/>
    <col min="2825" max="2825" width="12.6640625" style="1" customWidth="1"/>
    <col min="2826" max="3072" width="9.109375" style="1"/>
    <col min="3073" max="3073" width="12.6640625" style="1" customWidth="1"/>
    <col min="3074" max="3074" width="8.5546875" style="1" customWidth="1"/>
    <col min="3075" max="3075" width="0" style="1" hidden="1" customWidth="1"/>
    <col min="3076" max="3079" width="9.109375" style="1"/>
    <col min="3080" max="3080" width="14" style="1" customWidth="1"/>
    <col min="3081" max="3081" width="12.6640625" style="1" customWidth="1"/>
    <col min="3082" max="3328" width="9.109375" style="1"/>
    <col min="3329" max="3329" width="12.6640625" style="1" customWidth="1"/>
    <col min="3330" max="3330" width="8.5546875" style="1" customWidth="1"/>
    <col min="3331" max="3331" width="0" style="1" hidden="1" customWidth="1"/>
    <col min="3332" max="3335" width="9.109375" style="1"/>
    <col min="3336" max="3336" width="14" style="1" customWidth="1"/>
    <col min="3337" max="3337" width="12.6640625" style="1" customWidth="1"/>
    <col min="3338" max="3584" width="9.109375" style="1"/>
    <col min="3585" max="3585" width="12.6640625" style="1" customWidth="1"/>
    <col min="3586" max="3586" width="8.5546875" style="1" customWidth="1"/>
    <col min="3587" max="3587" width="0" style="1" hidden="1" customWidth="1"/>
    <col min="3588" max="3591" width="9.109375" style="1"/>
    <col min="3592" max="3592" width="14" style="1" customWidth="1"/>
    <col min="3593" max="3593" width="12.6640625" style="1" customWidth="1"/>
    <col min="3594" max="3840" width="9.109375" style="1"/>
    <col min="3841" max="3841" width="12.6640625" style="1" customWidth="1"/>
    <col min="3842" max="3842" width="8.5546875" style="1" customWidth="1"/>
    <col min="3843" max="3843" width="0" style="1" hidden="1" customWidth="1"/>
    <col min="3844" max="3847" width="9.109375" style="1"/>
    <col min="3848" max="3848" width="14" style="1" customWidth="1"/>
    <col min="3849" max="3849" width="12.6640625" style="1" customWidth="1"/>
    <col min="3850" max="4096" width="9.109375" style="1"/>
    <col min="4097" max="4097" width="12.6640625" style="1" customWidth="1"/>
    <col min="4098" max="4098" width="8.5546875" style="1" customWidth="1"/>
    <col min="4099" max="4099" width="0" style="1" hidden="1" customWidth="1"/>
    <col min="4100" max="4103" width="9.109375" style="1"/>
    <col min="4104" max="4104" width="14" style="1" customWidth="1"/>
    <col min="4105" max="4105" width="12.6640625" style="1" customWidth="1"/>
    <col min="4106" max="4352" width="9.109375" style="1"/>
    <col min="4353" max="4353" width="12.6640625" style="1" customWidth="1"/>
    <col min="4354" max="4354" width="8.5546875" style="1" customWidth="1"/>
    <col min="4355" max="4355" width="0" style="1" hidden="1" customWidth="1"/>
    <col min="4356" max="4359" width="9.109375" style="1"/>
    <col min="4360" max="4360" width="14" style="1" customWidth="1"/>
    <col min="4361" max="4361" width="12.6640625" style="1" customWidth="1"/>
    <col min="4362" max="4608" width="9.109375" style="1"/>
    <col min="4609" max="4609" width="12.6640625" style="1" customWidth="1"/>
    <col min="4610" max="4610" width="8.5546875" style="1" customWidth="1"/>
    <col min="4611" max="4611" width="0" style="1" hidden="1" customWidth="1"/>
    <col min="4612" max="4615" width="9.109375" style="1"/>
    <col min="4616" max="4616" width="14" style="1" customWidth="1"/>
    <col min="4617" max="4617" width="12.6640625" style="1" customWidth="1"/>
    <col min="4618" max="4864" width="9.109375" style="1"/>
    <col min="4865" max="4865" width="12.6640625" style="1" customWidth="1"/>
    <col min="4866" max="4866" width="8.5546875" style="1" customWidth="1"/>
    <col min="4867" max="4867" width="0" style="1" hidden="1" customWidth="1"/>
    <col min="4868" max="4871" width="9.109375" style="1"/>
    <col min="4872" max="4872" width="14" style="1" customWidth="1"/>
    <col min="4873" max="4873" width="12.6640625" style="1" customWidth="1"/>
    <col min="4874" max="5120" width="9.109375" style="1"/>
    <col min="5121" max="5121" width="12.6640625" style="1" customWidth="1"/>
    <col min="5122" max="5122" width="8.5546875" style="1" customWidth="1"/>
    <col min="5123" max="5123" width="0" style="1" hidden="1" customWidth="1"/>
    <col min="5124" max="5127" width="9.109375" style="1"/>
    <col min="5128" max="5128" width="14" style="1" customWidth="1"/>
    <col min="5129" max="5129" width="12.6640625" style="1" customWidth="1"/>
    <col min="5130" max="5376" width="9.109375" style="1"/>
    <col min="5377" max="5377" width="12.6640625" style="1" customWidth="1"/>
    <col min="5378" max="5378" width="8.5546875" style="1" customWidth="1"/>
    <col min="5379" max="5379" width="0" style="1" hidden="1" customWidth="1"/>
    <col min="5380" max="5383" width="9.109375" style="1"/>
    <col min="5384" max="5384" width="14" style="1" customWidth="1"/>
    <col min="5385" max="5385" width="12.6640625" style="1" customWidth="1"/>
    <col min="5386" max="5632" width="9.109375" style="1"/>
    <col min="5633" max="5633" width="12.6640625" style="1" customWidth="1"/>
    <col min="5634" max="5634" width="8.5546875" style="1" customWidth="1"/>
    <col min="5635" max="5635" width="0" style="1" hidden="1" customWidth="1"/>
    <col min="5636" max="5639" width="9.109375" style="1"/>
    <col min="5640" max="5640" width="14" style="1" customWidth="1"/>
    <col min="5641" max="5641" width="12.6640625" style="1" customWidth="1"/>
    <col min="5642" max="5888" width="9.109375" style="1"/>
    <col min="5889" max="5889" width="12.6640625" style="1" customWidth="1"/>
    <col min="5890" max="5890" width="8.5546875" style="1" customWidth="1"/>
    <col min="5891" max="5891" width="0" style="1" hidden="1" customWidth="1"/>
    <col min="5892" max="5895" width="9.109375" style="1"/>
    <col min="5896" max="5896" width="14" style="1" customWidth="1"/>
    <col min="5897" max="5897" width="12.6640625" style="1" customWidth="1"/>
    <col min="5898" max="6144" width="9.109375" style="1"/>
    <col min="6145" max="6145" width="12.6640625" style="1" customWidth="1"/>
    <col min="6146" max="6146" width="8.5546875" style="1" customWidth="1"/>
    <col min="6147" max="6147" width="0" style="1" hidden="1" customWidth="1"/>
    <col min="6148" max="6151" width="9.109375" style="1"/>
    <col min="6152" max="6152" width="14" style="1" customWidth="1"/>
    <col min="6153" max="6153" width="12.6640625" style="1" customWidth="1"/>
    <col min="6154" max="6400" width="9.109375" style="1"/>
    <col min="6401" max="6401" width="12.6640625" style="1" customWidth="1"/>
    <col min="6402" max="6402" width="8.5546875" style="1" customWidth="1"/>
    <col min="6403" max="6403" width="0" style="1" hidden="1" customWidth="1"/>
    <col min="6404" max="6407" width="9.109375" style="1"/>
    <col min="6408" max="6408" width="14" style="1" customWidth="1"/>
    <col min="6409" max="6409" width="12.6640625" style="1" customWidth="1"/>
    <col min="6410" max="6656" width="9.109375" style="1"/>
    <col min="6657" max="6657" width="12.6640625" style="1" customWidth="1"/>
    <col min="6658" max="6658" width="8.5546875" style="1" customWidth="1"/>
    <col min="6659" max="6659" width="0" style="1" hidden="1" customWidth="1"/>
    <col min="6660" max="6663" width="9.109375" style="1"/>
    <col min="6664" max="6664" width="14" style="1" customWidth="1"/>
    <col min="6665" max="6665" width="12.6640625" style="1" customWidth="1"/>
    <col min="6666" max="6912" width="9.109375" style="1"/>
    <col min="6913" max="6913" width="12.6640625" style="1" customWidth="1"/>
    <col min="6914" max="6914" width="8.5546875" style="1" customWidth="1"/>
    <col min="6915" max="6915" width="0" style="1" hidden="1" customWidth="1"/>
    <col min="6916" max="6919" width="9.109375" style="1"/>
    <col min="6920" max="6920" width="14" style="1" customWidth="1"/>
    <col min="6921" max="6921" width="12.6640625" style="1" customWidth="1"/>
    <col min="6922" max="7168" width="9.109375" style="1"/>
    <col min="7169" max="7169" width="12.6640625" style="1" customWidth="1"/>
    <col min="7170" max="7170" width="8.5546875" style="1" customWidth="1"/>
    <col min="7171" max="7171" width="0" style="1" hidden="1" customWidth="1"/>
    <col min="7172" max="7175" width="9.109375" style="1"/>
    <col min="7176" max="7176" width="14" style="1" customWidth="1"/>
    <col min="7177" max="7177" width="12.6640625" style="1" customWidth="1"/>
    <col min="7178" max="7424" width="9.109375" style="1"/>
    <col min="7425" max="7425" width="12.6640625" style="1" customWidth="1"/>
    <col min="7426" max="7426" width="8.5546875" style="1" customWidth="1"/>
    <col min="7427" max="7427" width="0" style="1" hidden="1" customWidth="1"/>
    <col min="7428" max="7431" width="9.109375" style="1"/>
    <col min="7432" max="7432" width="14" style="1" customWidth="1"/>
    <col min="7433" max="7433" width="12.6640625" style="1" customWidth="1"/>
    <col min="7434" max="7680" width="9.109375" style="1"/>
    <col min="7681" max="7681" width="12.6640625" style="1" customWidth="1"/>
    <col min="7682" max="7682" width="8.5546875" style="1" customWidth="1"/>
    <col min="7683" max="7683" width="0" style="1" hidden="1" customWidth="1"/>
    <col min="7684" max="7687" width="9.109375" style="1"/>
    <col min="7688" max="7688" width="14" style="1" customWidth="1"/>
    <col min="7689" max="7689" width="12.6640625" style="1" customWidth="1"/>
    <col min="7690" max="7936" width="9.109375" style="1"/>
    <col min="7937" max="7937" width="12.6640625" style="1" customWidth="1"/>
    <col min="7938" max="7938" width="8.5546875" style="1" customWidth="1"/>
    <col min="7939" max="7939" width="0" style="1" hidden="1" customWidth="1"/>
    <col min="7940" max="7943" width="9.109375" style="1"/>
    <col min="7944" max="7944" width="14" style="1" customWidth="1"/>
    <col min="7945" max="7945" width="12.6640625" style="1" customWidth="1"/>
    <col min="7946" max="8192" width="9.109375" style="1"/>
    <col min="8193" max="8193" width="12.6640625" style="1" customWidth="1"/>
    <col min="8194" max="8194" width="8.5546875" style="1" customWidth="1"/>
    <col min="8195" max="8195" width="0" style="1" hidden="1" customWidth="1"/>
    <col min="8196" max="8199" width="9.109375" style="1"/>
    <col min="8200" max="8200" width="14" style="1" customWidth="1"/>
    <col min="8201" max="8201" width="12.6640625" style="1" customWidth="1"/>
    <col min="8202" max="8448" width="9.109375" style="1"/>
    <col min="8449" max="8449" width="12.6640625" style="1" customWidth="1"/>
    <col min="8450" max="8450" width="8.5546875" style="1" customWidth="1"/>
    <col min="8451" max="8451" width="0" style="1" hidden="1" customWidth="1"/>
    <col min="8452" max="8455" width="9.109375" style="1"/>
    <col min="8456" max="8456" width="14" style="1" customWidth="1"/>
    <col min="8457" max="8457" width="12.6640625" style="1" customWidth="1"/>
    <col min="8458" max="8704" width="9.109375" style="1"/>
    <col min="8705" max="8705" width="12.6640625" style="1" customWidth="1"/>
    <col min="8706" max="8706" width="8.5546875" style="1" customWidth="1"/>
    <col min="8707" max="8707" width="0" style="1" hidden="1" customWidth="1"/>
    <col min="8708" max="8711" width="9.109375" style="1"/>
    <col min="8712" max="8712" width="14" style="1" customWidth="1"/>
    <col min="8713" max="8713" width="12.6640625" style="1" customWidth="1"/>
    <col min="8714" max="8960" width="9.109375" style="1"/>
    <col min="8961" max="8961" width="12.6640625" style="1" customWidth="1"/>
    <col min="8962" max="8962" width="8.5546875" style="1" customWidth="1"/>
    <col min="8963" max="8963" width="0" style="1" hidden="1" customWidth="1"/>
    <col min="8964" max="8967" width="9.109375" style="1"/>
    <col min="8968" max="8968" width="14" style="1" customWidth="1"/>
    <col min="8969" max="8969" width="12.6640625" style="1" customWidth="1"/>
    <col min="8970" max="9216" width="9.109375" style="1"/>
    <col min="9217" max="9217" width="12.6640625" style="1" customWidth="1"/>
    <col min="9218" max="9218" width="8.5546875" style="1" customWidth="1"/>
    <col min="9219" max="9219" width="0" style="1" hidden="1" customWidth="1"/>
    <col min="9220" max="9223" width="9.109375" style="1"/>
    <col min="9224" max="9224" width="14" style="1" customWidth="1"/>
    <col min="9225" max="9225" width="12.6640625" style="1" customWidth="1"/>
    <col min="9226" max="9472" width="9.109375" style="1"/>
    <col min="9473" max="9473" width="12.6640625" style="1" customWidth="1"/>
    <col min="9474" max="9474" width="8.5546875" style="1" customWidth="1"/>
    <col min="9475" max="9475" width="0" style="1" hidden="1" customWidth="1"/>
    <col min="9476" max="9479" width="9.109375" style="1"/>
    <col min="9480" max="9480" width="14" style="1" customWidth="1"/>
    <col min="9481" max="9481" width="12.6640625" style="1" customWidth="1"/>
    <col min="9482" max="9728" width="9.109375" style="1"/>
    <col min="9729" max="9729" width="12.6640625" style="1" customWidth="1"/>
    <col min="9730" max="9730" width="8.5546875" style="1" customWidth="1"/>
    <col min="9731" max="9731" width="0" style="1" hidden="1" customWidth="1"/>
    <col min="9732" max="9735" width="9.109375" style="1"/>
    <col min="9736" max="9736" width="14" style="1" customWidth="1"/>
    <col min="9737" max="9737" width="12.6640625" style="1" customWidth="1"/>
    <col min="9738" max="9984" width="9.109375" style="1"/>
    <col min="9985" max="9985" width="12.6640625" style="1" customWidth="1"/>
    <col min="9986" max="9986" width="8.5546875" style="1" customWidth="1"/>
    <col min="9987" max="9987" width="0" style="1" hidden="1" customWidth="1"/>
    <col min="9988" max="9991" width="9.109375" style="1"/>
    <col min="9992" max="9992" width="14" style="1" customWidth="1"/>
    <col min="9993" max="9993" width="12.6640625" style="1" customWidth="1"/>
    <col min="9994" max="10240" width="9.109375" style="1"/>
    <col min="10241" max="10241" width="12.6640625" style="1" customWidth="1"/>
    <col min="10242" max="10242" width="8.5546875" style="1" customWidth="1"/>
    <col min="10243" max="10243" width="0" style="1" hidden="1" customWidth="1"/>
    <col min="10244" max="10247" width="9.109375" style="1"/>
    <col min="10248" max="10248" width="14" style="1" customWidth="1"/>
    <col min="10249" max="10249" width="12.6640625" style="1" customWidth="1"/>
    <col min="10250" max="10496" width="9.109375" style="1"/>
    <col min="10497" max="10497" width="12.6640625" style="1" customWidth="1"/>
    <col min="10498" max="10498" width="8.5546875" style="1" customWidth="1"/>
    <col min="10499" max="10499" width="0" style="1" hidden="1" customWidth="1"/>
    <col min="10500" max="10503" width="9.109375" style="1"/>
    <col min="10504" max="10504" width="14" style="1" customWidth="1"/>
    <col min="10505" max="10505" width="12.6640625" style="1" customWidth="1"/>
    <col min="10506" max="10752" width="9.109375" style="1"/>
    <col min="10753" max="10753" width="12.6640625" style="1" customWidth="1"/>
    <col min="10754" max="10754" width="8.5546875" style="1" customWidth="1"/>
    <col min="10755" max="10755" width="0" style="1" hidden="1" customWidth="1"/>
    <col min="10756" max="10759" width="9.109375" style="1"/>
    <col min="10760" max="10760" width="14" style="1" customWidth="1"/>
    <col min="10761" max="10761" width="12.6640625" style="1" customWidth="1"/>
    <col min="10762" max="11008" width="9.109375" style="1"/>
    <col min="11009" max="11009" width="12.6640625" style="1" customWidth="1"/>
    <col min="11010" max="11010" width="8.5546875" style="1" customWidth="1"/>
    <col min="11011" max="11011" width="0" style="1" hidden="1" customWidth="1"/>
    <col min="11012" max="11015" width="9.109375" style="1"/>
    <col min="11016" max="11016" width="14" style="1" customWidth="1"/>
    <col min="11017" max="11017" width="12.6640625" style="1" customWidth="1"/>
    <col min="11018" max="11264" width="9.109375" style="1"/>
    <col min="11265" max="11265" width="12.6640625" style="1" customWidth="1"/>
    <col min="11266" max="11266" width="8.5546875" style="1" customWidth="1"/>
    <col min="11267" max="11267" width="0" style="1" hidden="1" customWidth="1"/>
    <col min="11268" max="11271" width="9.109375" style="1"/>
    <col min="11272" max="11272" width="14" style="1" customWidth="1"/>
    <col min="11273" max="11273" width="12.6640625" style="1" customWidth="1"/>
    <col min="11274" max="11520" width="9.109375" style="1"/>
    <col min="11521" max="11521" width="12.6640625" style="1" customWidth="1"/>
    <col min="11522" max="11522" width="8.5546875" style="1" customWidth="1"/>
    <col min="11523" max="11523" width="0" style="1" hidden="1" customWidth="1"/>
    <col min="11524" max="11527" width="9.109375" style="1"/>
    <col min="11528" max="11528" width="14" style="1" customWidth="1"/>
    <col min="11529" max="11529" width="12.6640625" style="1" customWidth="1"/>
    <col min="11530" max="11776" width="9.109375" style="1"/>
    <col min="11777" max="11777" width="12.6640625" style="1" customWidth="1"/>
    <col min="11778" max="11778" width="8.5546875" style="1" customWidth="1"/>
    <col min="11779" max="11779" width="0" style="1" hidden="1" customWidth="1"/>
    <col min="11780" max="11783" width="9.109375" style="1"/>
    <col min="11784" max="11784" width="14" style="1" customWidth="1"/>
    <col min="11785" max="11785" width="12.6640625" style="1" customWidth="1"/>
    <col min="11786" max="12032" width="9.109375" style="1"/>
    <col min="12033" max="12033" width="12.6640625" style="1" customWidth="1"/>
    <col min="12034" max="12034" width="8.5546875" style="1" customWidth="1"/>
    <col min="12035" max="12035" width="0" style="1" hidden="1" customWidth="1"/>
    <col min="12036" max="12039" width="9.109375" style="1"/>
    <col min="12040" max="12040" width="14" style="1" customWidth="1"/>
    <col min="12041" max="12041" width="12.6640625" style="1" customWidth="1"/>
    <col min="12042" max="12288" width="9.109375" style="1"/>
    <col min="12289" max="12289" width="12.6640625" style="1" customWidth="1"/>
    <col min="12290" max="12290" width="8.5546875" style="1" customWidth="1"/>
    <col min="12291" max="12291" width="0" style="1" hidden="1" customWidth="1"/>
    <col min="12292" max="12295" width="9.109375" style="1"/>
    <col min="12296" max="12296" width="14" style="1" customWidth="1"/>
    <col min="12297" max="12297" width="12.6640625" style="1" customWidth="1"/>
    <col min="12298" max="12544" width="9.109375" style="1"/>
    <col min="12545" max="12545" width="12.6640625" style="1" customWidth="1"/>
    <col min="12546" max="12546" width="8.5546875" style="1" customWidth="1"/>
    <col min="12547" max="12547" width="0" style="1" hidden="1" customWidth="1"/>
    <col min="12548" max="12551" width="9.109375" style="1"/>
    <col min="12552" max="12552" width="14" style="1" customWidth="1"/>
    <col min="12553" max="12553" width="12.6640625" style="1" customWidth="1"/>
    <col min="12554" max="12800" width="9.109375" style="1"/>
    <col min="12801" max="12801" width="12.6640625" style="1" customWidth="1"/>
    <col min="12802" max="12802" width="8.5546875" style="1" customWidth="1"/>
    <col min="12803" max="12803" width="0" style="1" hidden="1" customWidth="1"/>
    <col min="12804" max="12807" width="9.109375" style="1"/>
    <col min="12808" max="12808" width="14" style="1" customWidth="1"/>
    <col min="12809" max="12809" width="12.6640625" style="1" customWidth="1"/>
    <col min="12810" max="13056" width="9.109375" style="1"/>
    <col min="13057" max="13057" width="12.6640625" style="1" customWidth="1"/>
    <col min="13058" max="13058" width="8.5546875" style="1" customWidth="1"/>
    <col min="13059" max="13059" width="0" style="1" hidden="1" customWidth="1"/>
    <col min="13060" max="13063" width="9.109375" style="1"/>
    <col min="13064" max="13064" width="14" style="1" customWidth="1"/>
    <col min="13065" max="13065" width="12.6640625" style="1" customWidth="1"/>
    <col min="13066" max="13312" width="9.109375" style="1"/>
    <col min="13313" max="13313" width="12.6640625" style="1" customWidth="1"/>
    <col min="13314" max="13314" width="8.5546875" style="1" customWidth="1"/>
    <col min="13315" max="13315" width="0" style="1" hidden="1" customWidth="1"/>
    <col min="13316" max="13319" width="9.109375" style="1"/>
    <col min="13320" max="13320" width="14" style="1" customWidth="1"/>
    <col min="13321" max="13321" width="12.6640625" style="1" customWidth="1"/>
    <col min="13322" max="13568" width="9.109375" style="1"/>
    <col min="13569" max="13569" width="12.6640625" style="1" customWidth="1"/>
    <col min="13570" max="13570" width="8.5546875" style="1" customWidth="1"/>
    <col min="13571" max="13571" width="0" style="1" hidden="1" customWidth="1"/>
    <col min="13572" max="13575" width="9.109375" style="1"/>
    <col min="13576" max="13576" width="14" style="1" customWidth="1"/>
    <col min="13577" max="13577" width="12.6640625" style="1" customWidth="1"/>
    <col min="13578" max="13824" width="9.109375" style="1"/>
    <col min="13825" max="13825" width="12.6640625" style="1" customWidth="1"/>
    <col min="13826" max="13826" width="8.5546875" style="1" customWidth="1"/>
    <col min="13827" max="13827" width="0" style="1" hidden="1" customWidth="1"/>
    <col min="13828" max="13831" width="9.109375" style="1"/>
    <col min="13832" max="13832" width="14" style="1" customWidth="1"/>
    <col min="13833" max="13833" width="12.6640625" style="1" customWidth="1"/>
    <col min="13834" max="14080" width="9.109375" style="1"/>
    <col min="14081" max="14081" width="12.6640625" style="1" customWidth="1"/>
    <col min="14082" max="14082" width="8.5546875" style="1" customWidth="1"/>
    <col min="14083" max="14083" width="0" style="1" hidden="1" customWidth="1"/>
    <col min="14084" max="14087" width="9.109375" style="1"/>
    <col min="14088" max="14088" width="14" style="1" customWidth="1"/>
    <col min="14089" max="14089" width="12.6640625" style="1" customWidth="1"/>
    <col min="14090" max="14336" width="9.109375" style="1"/>
    <col min="14337" max="14337" width="12.6640625" style="1" customWidth="1"/>
    <col min="14338" max="14338" width="8.5546875" style="1" customWidth="1"/>
    <col min="14339" max="14339" width="0" style="1" hidden="1" customWidth="1"/>
    <col min="14340" max="14343" width="9.109375" style="1"/>
    <col min="14344" max="14344" width="14" style="1" customWidth="1"/>
    <col min="14345" max="14345" width="12.6640625" style="1" customWidth="1"/>
    <col min="14346" max="14592" width="9.109375" style="1"/>
    <col min="14593" max="14593" width="12.6640625" style="1" customWidth="1"/>
    <col min="14594" max="14594" width="8.5546875" style="1" customWidth="1"/>
    <col min="14595" max="14595" width="0" style="1" hidden="1" customWidth="1"/>
    <col min="14596" max="14599" width="9.109375" style="1"/>
    <col min="14600" max="14600" width="14" style="1" customWidth="1"/>
    <col min="14601" max="14601" width="12.6640625" style="1" customWidth="1"/>
    <col min="14602" max="14848" width="9.109375" style="1"/>
    <col min="14849" max="14849" width="12.6640625" style="1" customWidth="1"/>
    <col min="14850" max="14850" width="8.5546875" style="1" customWidth="1"/>
    <col min="14851" max="14851" width="0" style="1" hidden="1" customWidth="1"/>
    <col min="14852" max="14855" width="9.109375" style="1"/>
    <col min="14856" max="14856" width="14" style="1" customWidth="1"/>
    <col min="14857" max="14857" width="12.6640625" style="1" customWidth="1"/>
    <col min="14858" max="15104" width="9.109375" style="1"/>
    <col min="15105" max="15105" width="12.6640625" style="1" customWidth="1"/>
    <col min="15106" max="15106" width="8.5546875" style="1" customWidth="1"/>
    <col min="15107" max="15107" width="0" style="1" hidden="1" customWidth="1"/>
    <col min="15108" max="15111" width="9.109375" style="1"/>
    <col min="15112" max="15112" width="14" style="1" customWidth="1"/>
    <col min="15113" max="15113" width="12.6640625" style="1" customWidth="1"/>
    <col min="15114" max="15360" width="9.109375" style="1"/>
    <col min="15361" max="15361" width="12.6640625" style="1" customWidth="1"/>
    <col min="15362" max="15362" width="8.5546875" style="1" customWidth="1"/>
    <col min="15363" max="15363" width="0" style="1" hidden="1" customWidth="1"/>
    <col min="15364" max="15367" width="9.109375" style="1"/>
    <col min="15368" max="15368" width="14" style="1" customWidth="1"/>
    <col min="15369" max="15369" width="12.6640625" style="1" customWidth="1"/>
    <col min="15370" max="15616" width="9.109375" style="1"/>
    <col min="15617" max="15617" width="12.6640625" style="1" customWidth="1"/>
    <col min="15618" max="15618" width="8.5546875" style="1" customWidth="1"/>
    <col min="15619" max="15619" width="0" style="1" hidden="1" customWidth="1"/>
    <col min="15620" max="15623" width="9.109375" style="1"/>
    <col min="15624" max="15624" width="14" style="1" customWidth="1"/>
    <col min="15625" max="15625" width="12.6640625" style="1" customWidth="1"/>
    <col min="15626" max="15872" width="9.109375" style="1"/>
    <col min="15873" max="15873" width="12.6640625" style="1" customWidth="1"/>
    <col min="15874" max="15874" width="8.5546875" style="1" customWidth="1"/>
    <col min="15875" max="15875" width="0" style="1" hidden="1" customWidth="1"/>
    <col min="15876" max="15879" width="9.109375" style="1"/>
    <col min="15880" max="15880" width="14" style="1" customWidth="1"/>
    <col min="15881" max="15881" width="12.6640625" style="1" customWidth="1"/>
    <col min="15882" max="16128" width="9.109375" style="1"/>
    <col min="16129" max="16129" width="12.6640625" style="1" customWidth="1"/>
    <col min="16130" max="16130" width="8.5546875" style="1" customWidth="1"/>
    <col min="16131" max="16131" width="0" style="1" hidden="1" customWidth="1"/>
    <col min="16132" max="16135" width="9.109375" style="1"/>
    <col min="16136" max="16136" width="14" style="1" customWidth="1"/>
    <col min="16137" max="16137" width="12.6640625" style="1" customWidth="1"/>
    <col min="16138" max="16384" width="9.109375" style="1"/>
  </cols>
  <sheetData>
    <row r="12" spans="1:9" ht="24.6" x14ac:dyDescent="0.4">
      <c r="A12" s="186" t="s">
        <v>9</v>
      </c>
      <c r="B12" s="186"/>
      <c r="C12" s="186"/>
      <c r="D12" s="186"/>
      <c r="E12" s="186"/>
      <c r="F12" s="186"/>
      <c r="G12" s="186"/>
      <c r="H12" s="186"/>
      <c r="I12" s="186"/>
    </row>
    <row r="13" spans="1:9" ht="11.25" customHeight="1" x14ac:dyDescent="0.4">
      <c r="A13" s="2"/>
      <c r="B13" s="2"/>
      <c r="C13" s="2"/>
      <c r="D13" s="2"/>
      <c r="E13" s="2"/>
      <c r="F13" s="2"/>
      <c r="G13" s="2"/>
      <c r="H13" s="2"/>
      <c r="I13" s="2"/>
    </row>
    <row r="14" spans="1:9" x14ac:dyDescent="0.25">
      <c r="A14" s="187"/>
      <c r="B14" s="187"/>
      <c r="C14" s="187"/>
      <c r="D14" s="187"/>
      <c r="E14" s="187"/>
      <c r="F14" s="187"/>
      <c r="G14" s="187"/>
      <c r="H14" s="187"/>
      <c r="I14" s="187"/>
    </row>
    <row r="15" spans="1:9" x14ac:dyDescent="0.25">
      <c r="A15" s="3"/>
      <c r="B15" s="3"/>
      <c r="C15" s="3"/>
      <c r="D15" s="3"/>
      <c r="E15" s="3"/>
      <c r="F15" s="3"/>
      <c r="G15" s="3"/>
      <c r="H15" s="3"/>
      <c r="I15" s="3"/>
    </row>
    <row r="16" spans="1:9" x14ac:dyDescent="0.25">
      <c r="A16" s="3"/>
      <c r="B16" s="3"/>
      <c r="C16" s="3"/>
      <c r="D16" s="3"/>
      <c r="E16" s="3"/>
      <c r="F16" s="3"/>
      <c r="G16" s="3"/>
      <c r="H16" s="3"/>
      <c r="I16" s="3"/>
    </row>
    <row r="17" spans="1:11" ht="17.399999999999999" x14ac:dyDescent="0.3">
      <c r="A17" s="188" t="s">
        <v>204</v>
      </c>
      <c r="B17" s="188"/>
      <c r="C17" s="188"/>
      <c r="D17" s="188"/>
      <c r="E17" s="188"/>
      <c r="F17" s="188"/>
      <c r="G17" s="188"/>
      <c r="H17" s="188"/>
      <c r="I17" s="188"/>
      <c r="J17" s="4"/>
      <c r="K17" s="4"/>
    </row>
    <row r="18" spans="1:11" ht="39.75" customHeight="1" x14ac:dyDescent="0.3">
      <c r="A18" s="189" t="s">
        <v>360</v>
      </c>
      <c r="B18" s="190"/>
      <c r="C18" s="189"/>
      <c r="D18" s="189"/>
      <c r="E18" s="189"/>
      <c r="F18" s="189"/>
      <c r="G18" s="189"/>
      <c r="H18" s="189"/>
      <c r="I18" s="189"/>
      <c r="J18" s="4"/>
      <c r="K18" s="4"/>
    </row>
    <row r="19" spans="1:11" ht="17.399999999999999" x14ac:dyDescent="0.3">
      <c r="A19" s="191" t="s">
        <v>10</v>
      </c>
      <c r="B19" s="192"/>
      <c r="C19" s="191"/>
      <c r="D19" s="191"/>
      <c r="E19" s="191"/>
      <c r="F19" s="191"/>
      <c r="G19" s="191"/>
      <c r="H19" s="191"/>
      <c r="I19" s="191"/>
      <c r="J19" s="4"/>
      <c r="K19" s="4"/>
    </row>
    <row r="20" spans="1:11" ht="18" customHeight="1" x14ac:dyDescent="0.3">
      <c r="A20" s="5"/>
      <c r="B20" s="5"/>
      <c r="C20" s="5"/>
      <c r="D20" s="5"/>
      <c r="E20" s="5"/>
      <c r="F20" s="5"/>
      <c r="G20" s="5"/>
      <c r="H20" s="5"/>
      <c r="I20" s="5"/>
      <c r="J20" s="4"/>
      <c r="K20" s="4"/>
    </row>
    <row r="21" spans="1:11" ht="15.6" x14ac:dyDescent="0.3">
      <c r="A21" s="185"/>
      <c r="B21" s="185"/>
      <c r="C21" s="185"/>
      <c r="D21" s="185"/>
      <c r="E21" s="185"/>
      <c r="F21" s="185"/>
      <c r="G21" s="185"/>
      <c r="H21" s="185"/>
      <c r="I21" s="185"/>
    </row>
    <row r="22" spans="1:11" ht="15.6" x14ac:dyDescent="0.3">
      <c r="A22" s="185"/>
      <c r="B22" s="185"/>
      <c r="C22" s="185"/>
      <c r="D22" s="185"/>
      <c r="E22" s="185"/>
      <c r="F22" s="185"/>
      <c r="G22" s="185"/>
      <c r="H22" s="185"/>
      <c r="I22" s="185"/>
    </row>
    <row r="26" spans="1:11" x14ac:dyDescent="0.25">
      <c r="A26" s="1" t="s">
        <v>11</v>
      </c>
    </row>
  </sheetData>
  <mergeCells count="7">
    <mergeCell ref="A22:I22"/>
    <mergeCell ref="A12:I12"/>
    <mergeCell ref="A14:I14"/>
    <mergeCell ref="A17:I17"/>
    <mergeCell ref="A18:I18"/>
    <mergeCell ref="A19:I19"/>
    <mergeCell ref="A21:I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46"/>
  <sheetViews>
    <sheetView zoomScaleNormal="100" zoomScaleSheetLayoutView="100" workbookViewId="0">
      <selection activeCell="B12" sqref="B12:H28"/>
    </sheetView>
  </sheetViews>
  <sheetFormatPr defaultColWidth="8.88671875" defaultRowHeight="13.8" x14ac:dyDescent="0.25"/>
  <cols>
    <col min="1" max="1" width="6.5546875" style="98" customWidth="1"/>
    <col min="2" max="8" width="8.88671875" style="98"/>
    <col min="9" max="9" width="8.88671875" style="95" customWidth="1"/>
    <col min="10" max="16384" width="8.88671875" style="95"/>
  </cols>
  <sheetData>
    <row r="2" spans="2:9" ht="15.75" customHeight="1" x14ac:dyDescent="0.25">
      <c r="B2" s="193"/>
      <c r="C2" s="193"/>
      <c r="D2" s="193"/>
      <c r="E2" s="193"/>
      <c r="F2" s="193"/>
      <c r="G2" s="193"/>
      <c r="H2" s="193"/>
      <c r="I2" s="94"/>
    </row>
    <row r="3" spans="2:9" ht="15" customHeight="1" x14ac:dyDescent="0.25">
      <c r="B3" s="94"/>
      <c r="C3" s="94"/>
      <c r="D3" s="94"/>
      <c r="E3" s="94"/>
      <c r="F3" s="94"/>
      <c r="G3" s="94"/>
      <c r="H3" s="94"/>
      <c r="I3" s="94"/>
    </row>
    <row r="4" spans="2:9" ht="13.95" customHeight="1" x14ac:dyDescent="0.25">
      <c r="B4" s="194" t="s">
        <v>360</v>
      </c>
      <c r="C4" s="194"/>
      <c r="D4" s="194"/>
      <c r="E4" s="194"/>
      <c r="F4" s="194"/>
      <c r="G4" s="194"/>
      <c r="H4" s="194"/>
      <c r="I4" s="96"/>
    </row>
    <row r="5" spans="2:9" x14ac:dyDescent="0.25">
      <c r="B5" s="194"/>
      <c r="C5" s="194"/>
      <c r="D5" s="194"/>
      <c r="E5" s="194"/>
      <c r="F5" s="194"/>
      <c r="G5" s="194"/>
      <c r="H5" s="194"/>
      <c r="I5" s="94"/>
    </row>
    <row r="6" spans="2:9" x14ac:dyDescent="0.25">
      <c r="B6" s="97"/>
      <c r="C6" s="97"/>
      <c r="D6" s="97"/>
      <c r="E6" s="97"/>
      <c r="F6" s="97"/>
      <c r="G6" s="97"/>
      <c r="H6" s="97"/>
      <c r="I6" s="97"/>
    </row>
    <row r="7" spans="2:9" x14ac:dyDescent="0.25">
      <c r="B7" s="97"/>
      <c r="C7" s="97"/>
      <c r="D7" s="97"/>
      <c r="E7" s="97"/>
      <c r="F7" s="97"/>
      <c r="G7" s="97"/>
      <c r="H7" s="97"/>
      <c r="I7" s="97"/>
    </row>
    <row r="8" spans="2:9" x14ac:dyDescent="0.25">
      <c r="B8" s="97"/>
      <c r="C8" s="97"/>
      <c r="D8" s="97"/>
      <c r="E8" s="97"/>
      <c r="F8" s="97"/>
      <c r="G8" s="97"/>
      <c r="H8" s="97"/>
      <c r="I8" s="97"/>
    </row>
    <row r="9" spans="2:9" ht="14.4" x14ac:dyDescent="0.3">
      <c r="B9" s="128" t="s">
        <v>263</v>
      </c>
      <c r="C9" s="129"/>
      <c r="D9" s="129"/>
      <c r="E9" s="129"/>
      <c r="F9" s="129"/>
      <c r="G9" s="129"/>
      <c r="H9" s="129"/>
    </row>
    <row r="10" spans="2:9" ht="14.4" x14ac:dyDescent="0.3">
      <c r="B10" s="130" t="s">
        <v>264</v>
      </c>
      <c r="C10" s="129"/>
      <c r="D10" s="129"/>
      <c r="E10" s="129"/>
      <c r="F10" s="129"/>
      <c r="G10" s="129"/>
      <c r="H10" s="129"/>
    </row>
    <row r="11" spans="2:9" x14ac:dyDescent="0.25">
      <c r="B11" s="129"/>
      <c r="C11" s="129"/>
      <c r="D11" s="129"/>
      <c r="E11" s="129"/>
      <c r="F11" s="129"/>
      <c r="G11" s="129"/>
      <c r="H11" s="129"/>
    </row>
    <row r="12" spans="2:9" ht="13.95" customHeight="1" x14ac:dyDescent="0.25">
      <c r="B12" s="195" t="s">
        <v>265</v>
      </c>
      <c r="C12" s="195"/>
      <c r="D12" s="195"/>
      <c r="E12" s="195"/>
      <c r="F12" s="195"/>
      <c r="G12" s="195"/>
      <c r="H12" s="195"/>
    </row>
    <row r="13" spans="2:9" ht="13.95" customHeight="1" x14ac:dyDescent="0.25">
      <c r="B13" s="195"/>
      <c r="C13" s="195"/>
      <c r="D13" s="195"/>
      <c r="E13" s="195"/>
      <c r="F13" s="195"/>
      <c r="G13" s="195"/>
      <c r="H13" s="195"/>
    </row>
    <row r="14" spans="2:9" ht="13.95" customHeight="1" x14ac:dyDescent="0.25">
      <c r="B14" s="195"/>
      <c r="C14" s="195"/>
      <c r="D14" s="195"/>
      <c r="E14" s="195"/>
      <c r="F14" s="195"/>
      <c r="G14" s="195"/>
      <c r="H14" s="195"/>
    </row>
    <row r="15" spans="2:9" ht="13.95" customHeight="1" x14ac:dyDescent="0.25">
      <c r="B15" s="195"/>
      <c r="C15" s="195"/>
      <c r="D15" s="195"/>
      <c r="E15" s="195"/>
      <c r="F15" s="195"/>
      <c r="G15" s="195"/>
      <c r="H15" s="195"/>
    </row>
    <row r="16" spans="2:9" ht="13.95" customHeight="1" x14ac:dyDescent="0.25">
      <c r="B16" s="195"/>
      <c r="C16" s="195"/>
      <c r="D16" s="195"/>
      <c r="E16" s="195"/>
      <c r="F16" s="195"/>
      <c r="G16" s="195"/>
      <c r="H16" s="195"/>
    </row>
    <row r="17" spans="2:8" ht="13.95" customHeight="1" x14ac:dyDescent="0.25">
      <c r="B17" s="195"/>
      <c r="C17" s="195"/>
      <c r="D17" s="195"/>
      <c r="E17" s="195"/>
      <c r="F17" s="195"/>
      <c r="G17" s="195"/>
      <c r="H17" s="195"/>
    </row>
    <row r="18" spans="2:8" ht="13.95" customHeight="1" x14ac:dyDescent="0.25">
      <c r="B18" s="195"/>
      <c r="C18" s="195"/>
      <c r="D18" s="195"/>
      <c r="E18" s="195"/>
      <c r="F18" s="195"/>
      <c r="G18" s="195"/>
      <c r="H18" s="195"/>
    </row>
    <row r="19" spans="2:8" ht="13.95" customHeight="1" x14ac:dyDescent="0.25">
      <c r="B19" s="195"/>
      <c r="C19" s="195"/>
      <c r="D19" s="195"/>
      <c r="E19" s="195"/>
      <c r="F19" s="195"/>
      <c r="G19" s="195"/>
      <c r="H19" s="195"/>
    </row>
    <row r="20" spans="2:8" ht="13.95" customHeight="1" x14ac:dyDescent="0.25">
      <c r="B20" s="195"/>
      <c r="C20" s="195"/>
      <c r="D20" s="195"/>
      <c r="E20" s="195"/>
      <c r="F20" s="195"/>
      <c r="G20" s="195"/>
      <c r="H20" s="195"/>
    </row>
    <row r="21" spans="2:8" ht="13.95" customHeight="1" x14ac:dyDescent="0.25">
      <c r="B21" s="195"/>
      <c r="C21" s="195"/>
      <c r="D21" s="195"/>
      <c r="E21" s="195"/>
      <c r="F21" s="195"/>
      <c r="G21" s="195"/>
      <c r="H21" s="195"/>
    </row>
    <row r="22" spans="2:8" ht="13.95" customHeight="1" x14ac:dyDescent="0.25">
      <c r="B22" s="195"/>
      <c r="C22" s="195"/>
      <c r="D22" s="195"/>
      <c r="E22" s="195"/>
      <c r="F22" s="195"/>
      <c r="G22" s="195"/>
      <c r="H22" s="195"/>
    </row>
    <row r="23" spans="2:8" ht="13.95" customHeight="1" x14ac:dyDescent="0.25">
      <c r="B23" s="195"/>
      <c r="C23" s="195"/>
      <c r="D23" s="195"/>
      <c r="E23" s="195"/>
      <c r="F23" s="195"/>
      <c r="G23" s="195"/>
      <c r="H23" s="195"/>
    </row>
    <row r="24" spans="2:8" ht="13.95" customHeight="1" x14ac:dyDescent="0.25">
      <c r="B24" s="195"/>
      <c r="C24" s="195"/>
      <c r="D24" s="195"/>
      <c r="E24" s="195"/>
      <c r="F24" s="195"/>
      <c r="G24" s="195"/>
      <c r="H24" s="195"/>
    </row>
    <row r="25" spans="2:8" ht="15.6" customHeight="1" x14ac:dyDescent="0.25">
      <c r="B25" s="195"/>
      <c r="C25" s="195"/>
      <c r="D25" s="195"/>
      <c r="E25" s="195"/>
      <c r="F25" s="195"/>
      <c r="G25" s="195"/>
      <c r="H25" s="195"/>
    </row>
    <row r="26" spans="2:8" ht="15.6" customHeight="1" x14ac:dyDescent="0.25">
      <c r="B26" s="195"/>
      <c r="C26" s="195"/>
      <c r="D26" s="195"/>
      <c r="E26" s="195"/>
      <c r="F26" s="195"/>
      <c r="G26" s="195"/>
      <c r="H26" s="195"/>
    </row>
    <row r="27" spans="2:8" ht="15.6" customHeight="1" x14ac:dyDescent="0.25">
      <c r="B27" s="195"/>
      <c r="C27" s="195"/>
      <c r="D27" s="195"/>
      <c r="E27" s="195"/>
      <c r="F27" s="195"/>
      <c r="G27" s="195"/>
      <c r="H27" s="195"/>
    </row>
    <row r="28" spans="2:8" ht="13.95" customHeight="1" x14ac:dyDescent="0.25">
      <c r="B28" s="195"/>
      <c r="C28" s="195"/>
      <c r="D28" s="195"/>
      <c r="E28" s="195"/>
      <c r="F28" s="195"/>
      <c r="G28" s="195"/>
      <c r="H28" s="195"/>
    </row>
    <row r="29" spans="2:8" ht="15.6" x14ac:dyDescent="0.25">
      <c r="B29" s="131"/>
      <c r="C29" s="131"/>
      <c r="D29" s="131"/>
      <c r="E29" s="131"/>
      <c r="F29" s="131"/>
      <c r="G29" s="131"/>
      <c r="H29" s="131"/>
    </row>
    <row r="30" spans="2:8" ht="13.95" customHeight="1" x14ac:dyDescent="0.25">
      <c r="B30" s="195" t="s">
        <v>266</v>
      </c>
      <c r="C30" s="195"/>
      <c r="D30" s="195"/>
      <c r="E30" s="195"/>
      <c r="F30" s="195"/>
      <c r="G30" s="195"/>
      <c r="H30" s="195"/>
    </row>
    <row r="31" spans="2:8" ht="13.95" customHeight="1" x14ac:dyDescent="0.25">
      <c r="B31" s="195"/>
      <c r="C31" s="195"/>
      <c r="D31" s="195"/>
      <c r="E31" s="195"/>
      <c r="F31" s="195"/>
      <c r="G31" s="195"/>
      <c r="H31" s="195"/>
    </row>
    <row r="32" spans="2:8" ht="13.95" customHeight="1" x14ac:dyDescent="0.25">
      <c r="B32" s="195"/>
      <c r="C32" s="195"/>
      <c r="D32" s="195"/>
      <c r="E32" s="195"/>
      <c r="F32" s="195"/>
      <c r="G32" s="195"/>
      <c r="H32" s="195"/>
    </row>
    <row r="33" spans="2:8" ht="13.95" customHeight="1" x14ac:dyDescent="0.25">
      <c r="B33" s="195"/>
      <c r="C33" s="195"/>
      <c r="D33" s="195"/>
      <c r="E33" s="195"/>
      <c r="F33" s="195"/>
      <c r="G33" s="195"/>
      <c r="H33" s="195"/>
    </row>
    <row r="34" spans="2:8" ht="13.95" customHeight="1" x14ac:dyDescent="0.25">
      <c r="B34" s="195"/>
      <c r="C34" s="195"/>
      <c r="D34" s="195"/>
      <c r="E34" s="195"/>
      <c r="F34" s="195"/>
      <c r="G34" s="195"/>
      <c r="H34" s="195"/>
    </row>
    <row r="35" spans="2:8" ht="13.95" customHeight="1" x14ac:dyDescent="0.25">
      <c r="B35" s="195"/>
      <c r="C35" s="195"/>
      <c r="D35" s="195"/>
      <c r="E35" s="195"/>
      <c r="F35" s="195"/>
      <c r="G35" s="195"/>
      <c r="H35" s="195"/>
    </row>
    <row r="36" spans="2:8" ht="13.95" customHeight="1" x14ac:dyDescent="0.25">
      <c r="B36" s="195"/>
      <c r="C36" s="195"/>
      <c r="D36" s="195"/>
      <c r="E36" s="195"/>
      <c r="F36" s="195"/>
      <c r="G36" s="195"/>
      <c r="H36" s="195"/>
    </row>
    <row r="37" spans="2:8" ht="13.95" customHeight="1" x14ac:dyDescent="0.25">
      <c r="B37" s="195"/>
      <c r="C37" s="195"/>
      <c r="D37" s="195"/>
      <c r="E37" s="195"/>
      <c r="F37" s="195"/>
      <c r="G37" s="195"/>
      <c r="H37" s="195"/>
    </row>
    <row r="38" spans="2:8" ht="13.95" customHeight="1" x14ac:dyDescent="0.25">
      <c r="B38" s="195"/>
      <c r="C38" s="195"/>
      <c r="D38" s="195"/>
      <c r="E38" s="195"/>
      <c r="F38" s="195"/>
      <c r="G38" s="195"/>
      <c r="H38" s="195"/>
    </row>
    <row r="39" spans="2:8" ht="13.95" customHeight="1" x14ac:dyDescent="0.25">
      <c r="B39" s="195"/>
      <c r="C39" s="195"/>
      <c r="D39" s="195"/>
      <c r="E39" s="195"/>
      <c r="F39" s="195"/>
      <c r="G39" s="195"/>
      <c r="H39" s="195"/>
    </row>
    <row r="40" spans="2:8" ht="13.95" customHeight="1" x14ac:dyDescent="0.25">
      <c r="B40" s="195"/>
      <c r="C40" s="195"/>
      <c r="D40" s="195"/>
      <c r="E40" s="195"/>
      <c r="F40" s="195"/>
      <c r="G40" s="195"/>
      <c r="H40" s="195"/>
    </row>
    <row r="41" spans="2:8" ht="13.95" customHeight="1" x14ac:dyDescent="0.25">
      <c r="B41" s="195"/>
      <c r="C41" s="195"/>
      <c r="D41" s="195"/>
      <c r="E41" s="195"/>
      <c r="F41" s="195"/>
      <c r="G41" s="195"/>
      <c r="H41" s="195"/>
    </row>
    <row r="42" spans="2:8" ht="13.95" customHeight="1" x14ac:dyDescent="0.25">
      <c r="B42" s="195"/>
      <c r="C42" s="195"/>
      <c r="D42" s="195"/>
      <c r="E42" s="195"/>
      <c r="F42" s="195"/>
      <c r="G42" s="195"/>
      <c r="H42" s="195"/>
    </row>
    <row r="43" spans="2:8" ht="13.95" customHeight="1" x14ac:dyDescent="0.25">
      <c r="B43" s="195"/>
      <c r="C43" s="195"/>
      <c r="D43" s="195"/>
      <c r="E43" s="195"/>
      <c r="F43" s="195"/>
      <c r="G43" s="195"/>
      <c r="H43" s="195"/>
    </row>
    <row r="44" spans="2:8" x14ac:dyDescent="0.25">
      <c r="B44" s="195"/>
      <c r="C44" s="195"/>
      <c r="D44" s="195"/>
      <c r="E44" s="195"/>
      <c r="F44" s="195"/>
      <c r="G44" s="195"/>
      <c r="H44" s="195"/>
    </row>
    <row r="45" spans="2:8" ht="13.95" customHeight="1" x14ac:dyDescent="0.25">
      <c r="B45" s="99"/>
      <c r="C45" s="99"/>
      <c r="D45" s="99"/>
      <c r="E45" s="99"/>
      <c r="F45" s="99"/>
      <c r="G45" s="99"/>
      <c r="H45" s="99"/>
    </row>
    <row r="46" spans="2:8" ht="13.95" customHeight="1" x14ac:dyDescent="0.25">
      <c r="B46" s="99"/>
      <c r="C46" s="99"/>
      <c r="D46" s="99"/>
      <c r="E46" s="99"/>
      <c r="F46" s="99"/>
      <c r="G46" s="99"/>
      <c r="H46" s="99"/>
    </row>
  </sheetData>
  <mergeCells count="4">
    <mergeCell ref="B2:H2"/>
    <mergeCell ref="B4:H5"/>
    <mergeCell ref="B12:H28"/>
    <mergeCell ref="B30:H44"/>
  </mergeCells>
  <pageMargins left="0.70866141732283472" right="0.70866141732283472" top="0.74803149606299213" bottom="0.74803149606299213" header="0.31496062992125984" footer="0.31496062992125984"/>
  <pageSetup paperSize="9" scale="11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104"/>
  <sheetViews>
    <sheetView zoomScaleNormal="100" zoomScaleSheetLayoutView="100" workbookViewId="0">
      <selection activeCell="B39" sqref="B39"/>
    </sheetView>
  </sheetViews>
  <sheetFormatPr defaultColWidth="9.109375" defaultRowHeight="13.2" x14ac:dyDescent="0.25"/>
  <cols>
    <col min="1" max="1" width="5.5546875" style="120" customWidth="1"/>
    <col min="2" max="2" width="79.33203125" style="121" customWidth="1"/>
    <col min="3" max="3" width="6.33203125" style="122" customWidth="1"/>
    <col min="4" max="4" width="7.5546875" style="123" customWidth="1"/>
    <col min="5" max="5" width="3" style="122" customWidth="1"/>
    <col min="6" max="6" width="20" style="122" customWidth="1"/>
    <col min="7" max="7" width="9.109375" style="122"/>
    <col min="8" max="8" width="16.6640625" style="122" customWidth="1"/>
    <col min="9" max="9" width="9.88671875" style="122" customWidth="1"/>
    <col min="10" max="10" width="2.5546875" style="122" bestFit="1" customWidth="1"/>
    <col min="11" max="11" width="9.109375" style="122"/>
    <col min="12" max="12" width="9" style="122" customWidth="1"/>
    <col min="13" max="256" width="9.109375" style="122"/>
    <col min="257" max="257" width="5.5546875" style="122" customWidth="1"/>
    <col min="258" max="258" width="79.33203125" style="122" customWidth="1"/>
    <col min="259" max="259" width="6.33203125" style="122" customWidth="1"/>
    <col min="260" max="260" width="7.5546875" style="122" customWidth="1"/>
    <col min="261" max="261" width="3" style="122" customWidth="1"/>
    <col min="262" max="262" width="20" style="122" customWidth="1"/>
    <col min="263" max="263" width="9.109375" style="122"/>
    <col min="264" max="264" width="16.6640625" style="122" customWidth="1"/>
    <col min="265" max="265" width="9.88671875" style="122" customWidth="1"/>
    <col min="266" max="266" width="2.5546875" style="122" bestFit="1" customWidth="1"/>
    <col min="267" max="267" width="9.109375" style="122"/>
    <col min="268" max="268" width="9" style="122" customWidth="1"/>
    <col min="269" max="512" width="9.109375" style="122"/>
    <col min="513" max="513" width="5.5546875" style="122" customWidth="1"/>
    <col min="514" max="514" width="79.33203125" style="122" customWidth="1"/>
    <col min="515" max="515" width="6.33203125" style="122" customWidth="1"/>
    <col min="516" max="516" width="7.5546875" style="122" customWidth="1"/>
    <col min="517" max="517" width="3" style="122" customWidth="1"/>
    <col min="518" max="518" width="20" style="122" customWidth="1"/>
    <col min="519" max="519" width="9.109375" style="122"/>
    <col min="520" max="520" width="16.6640625" style="122" customWidth="1"/>
    <col min="521" max="521" width="9.88671875" style="122" customWidth="1"/>
    <col min="522" max="522" width="2.5546875" style="122" bestFit="1" customWidth="1"/>
    <col min="523" max="523" width="9.109375" style="122"/>
    <col min="524" max="524" width="9" style="122" customWidth="1"/>
    <col min="525" max="768" width="9.109375" style="122"/>
    <col min="769" max="769" width="5.5546875" style="122" customWidth="1"/>
    <col min="770" max="770" width="79.33203125" style="122" customWidth="1"/>
    <col min="771" max="771" width="6.33203125" style="122" customWidth="1"/>
    <col min="772" max="772" width="7.5546875" style="122" customWidth="1"/>
    <col min="773" max="773" width="3" style="122" customWidth="1"/>
    <col min="774" max="774" width="20" style="122" customWidth="1"/>
    <col min="775" max="775" width="9.109375" style="122"/>
    <col min="776" max="776" width="16.6640625" style="122" customWidth="1"/>
    <col min="777" max="777" width="9.88671875" style="122" customWidth="1"/>
    <col min="778" max="778" width="2.5546875" style="122" bestFit="1" customWidth="1"/>
    <col min="779" max="779" width="9.109375" style="122"/>
    <col min="780" max="780" width="9" style="122" customWidth="1"/>
    <col min="781" max="1024" width="9.109375" style="122"/>
    <col min="1025" max="1025" width="5.5546875" style="122" customWidth="1"/>
    <col min="1026" max="1026" width="79.33203125" style="122" customWidth="1"/>
    <col min="1027" max="1027" width="6.33203125" style="122" customWidth="1"/>
    <col min="1028" max="1028" width="7.5546875" style="122" customWidth="1"/>
    <col min="1029" max="1029" width="3" style="122" customWidth="1"/>
    <col min="1030" max="1030" width="20" style="122" customWidth="1"/>
    <col min="1031" max="1031" width="9.109375" style="122"/>
    <col min="1032" max="1032" width="16.6640625" style="122" customWidth="1"/>
    <col min="1033" max="1033" width="9.88671875" style="122" customWidth="1"/>
    <col min="1034" max="1034" width="2.5546875" style="122" bestFit="1" customWidth="1"/>
    <col min="1035" max="1035" width="9.109375" style="122"/>
    <col min="1036" max="1036" width="9" style="122" customWidth="1"/>
    <col min="1037" max="1280" width="9.109375" style="122"/>
    <col min="1281" max="1281" width="5.5546875" style="122" customWidth="1"/>
    <col min="1282" max="1282" width="79.33203125" style="122" customWidth="1"/>
    <col min="1283" max="1283" width="6.33203125" style="122" customWidth="1"/>
    <col min="1284" max="1284" width="7.5546875" style="122" customWidth="1"/>
    <col min="1285" max="1285" width="3" style="122" customWidth="1"/>
    <col min="1286" max="1286" width="20" style="122" customWidth="1"/>
    <col min="1287" max="1287" width="9.109375" style="122"/>
    <col min="1288" max="1288" width="16.6640625" style="122" customWidth="1"/>
    <col min="1289" max="1289" width="9.88671875" style="122" customWidth="1"/>
    <col min="1290" max="1290" width="2.5546875" style="122" bestFit="1" customWidth="1"/>
    <col min="1291" max="1291" width="9.109375" style="122"/>
    <col min="1292" max="1292" width="9" style="122" customWidth="1"/>
    <col min="1293" max="1536" width="9.109375" style="122"/>
    <col min="1537" max="1537" width="5.5546875" style="122" customWidth="1"/>
    <col min="1538" max="1538" width="79.33203125" style="122" customWidth="1"/>
    <col min="1539" max="1539" width="6.33203125" style="122" customWidth="1"/>
    <col min="1540" max="1540" width="7.5546875" style="122" customWidth="1"/>
    <col min="1541" max="1541" width="3" style="122" customWidth="1"/>
    <col min="1542" max="1542" width="20" style="122" customWidth="1"/>
    <col min="1543" max="1543" width="9.109375" style="122"/>
    <col min="1544" max="1544" width="16.6640625" style="122" customWidth="1"/>
    <col min="1545" max="1545" width="9.88671875" style="122" customWidth="1"/>
    <col min="1546" max="1546" width="2.5546875" style="122" bestFit="1" customWidth="1"/>
    <col min="1547" max="1547" width="9.109375" style="122"/>
    <col min="1548" max="1548" width="9" style="122" customWidth="1"/>
    <col min="1549" max="1792" width="9.109375" style="122"/>
    <col min="1793" max="1793" width="5.5546875" style="122" customWidth="1"/>
    <col min="1794" max="1794" width="79.33203125" style="122" customWidth="1"/>
    <col min="1795" max="1795" width="6.33203125" style="122" customWidth="1"/>
    <col min="1796" max="1796" width="7.5546875" style="122" customWidth="1"/>
    <col min="1797" max="1797" width="3" style="122" customWidth="1"/>
    <col min="1798" max="1798" width="20" style="122" customWidth="1"/>
    <col min="1799" max="1799" width="9.109375" style="122"/>
    <col min="1800" max="1800" width="16.6640625" style="122" customWidth="1"/>
    <col min="1801" max="1801" width="9.88671875" style="122" customWidth="1"/>
    <col min="1802" max="1802" width="2.5546875" style="122" bestFit="1" customWidth="1"/>
    <col min="1803" max="1803" width="9.109375" style="122"/>
    <col min="1804" max="1804" width="9" style="122" customWidth="1"/>
    <col min="1805" max="2048" width="9.109375" style="122"/>
    <col min="2049" max="2049" width="5.5546875" style="122" customWidth="1"/>
    <col min="2050" max="2050" width="79.33203125" style="122" customWidth="1"/>
    <col min="2051" max="2051" width="6.33203125" style="122" customWidth="1"/>
    <col min="2052" max="2052" width="7.5546875" style="122" customWidth="1"/>
    <col min="2053" max="2053" width="3" style="122" customWidth="1"/>
    <col min="2054" max="2054" width="20" style="122" customWidth="1"/>
    <col min="2055" max="2055" width="9.109375" style="122"/>
    <col min="2056" max="2056" width="16.6640625" style="122" customWidth="1"/>
    <col min="2057" max="2057" width="9.88671875" style="122" customWidth="1"/>
    <col min="2058" max="2058" width="2.5546875" style="122" bestFit="1" customWidth="1"/>
    <col min="2059" max="2059" width="9.109375" style="122"/>
    <col min="2060" max="2060" width="9" style="122" customWidth="1"/>
    <col min="2061" max="2304" width="9.109375" style="122"/>
    <col min="2305" max="2305" width="5.5546875" style="122" customWidth="1"/>
    <col min="2306" max="2306" width="79.33203125" style="122" customWidth="1"/>
    <col min="2307" max="2307" width="6.33203125" style="122" customWidth="1"/>
    <col min="2308" max="2308" width="7.5546875" style="122" customWidth="1"/>
    <col min="2309" max="2309" width="3" style="122" customWidth="1"/>
    <col min="2310" max="2310" width="20" style="122" customWidth="1"/>
    <col min="2311" max="2311" width="9.109375" style="122"/>
    <col min="2312" max="2312" width="16.6640625" style="122" customWidth="1"/>
    <col min="2313" max="2313" width="9.88671875" style="122" customWidth="1"/>
    <col min="2314" max="2314" width="2.5546875" style="122" bestFit="1" customWidth="1"/>
    <col min="2315" max="2315" width="9.109375" style="122"/>
    <col min="2316" max="2316" width="9" style="122" customWidth="1"/>
    <col min="2317" max="2560" width="9.109375" style="122"/>
    <col min="2561" max="2561" width="5.5546875" style="122" customWidth="1"/>
    <col min="2562" max="2562" width="79.33203125" style="122" customWidth="1"/>
    <col min="2563" max="2563" width="6.33203125" style="122" customWidth="1"/>
    <col min="2564" max="2564" width="7.5546875" style="122" customWidth="1"/>
    <col min="2565" max="2565" width="3" style="122" customWidth="1"/>
    <col min="2566" max="2566" width="20" style="122" customWidth="1"/>
    <col min="2567" max="2567" width="9.109375" style="122"/>
    <col min="2568" max="2568" width="16.6640625" style="122" customWidth="1"/>
    <col min="2569" max="2569" width="9.88671875" style="122" customWidth="1"/>
    <col min="2570" max="2570" width="2.5546875" style="122" bestFit="1" customWidth="1"/>
    <col min="2571" max="2571" width="9.109375" style="122"/>
    <col min="2572" max="2572" width="9" style="122" customWidth="1"/>
    <col min="2573" max="2816" width="9.109375" style="122"/>
    <col min="2817" max="2817" width="5.5546875" style="122" customWidth="1"/>
    <col min="2818" max="2818" width="79.33203125" style="122" customWidth="1"/>
    <col min="2819" max="2819" width="6.33203125" style="122" customWidth="1"/>
    <col min="2820" max="2820" width="7.5546875" style="122" customWidth="1"/>
    <col min="2821" max="2821" width="3" style="122" customWidth="1"/>
    <col min="2822" max="2822" width="20" style="122" customWidth="1"/>
    <col min="2823" max="2823" width="9.109375" style="122"/>
    <col min="2824" max="2824" width="16.6640625" style="122" customWidth="1"/>
    <col min="2825" max="2825" width="9.88671875" style="122" customWidth="1"/>
    <col min="2826" max="2826" width="2.5546875" style="122" bestFit="1" customWidth="1"/>
    <col min="2827" max="2827" width="9.109375" style="122"/>
    <col min="2828" max="2828" width="9" style="122" customWidth="1"/>
    <col min="2829" max="3072" width="9.109375" style="122"/>
    <col min="3073" max="3073" width="5.5546875" style="122" customWidth="1"/>
    <col min="3074" max="3074" width="79.33203125" style="122" customWidth="1"/>
    <col min="3075" max="3075" width="6.33203125" style="122" customWidth="1"/>
    <col min="3076" max="3076" width="7.5546875" style="122" customWidth="1"/>
    <col min="3077" max="3077" width="3" style="122" customWidth="1"/>
    <col min="3078" max="3078" width="20" style="122" customWidth="1"/>
    <col min="3079" max="3079" width="9.109375" style="122"/>
    <col min="3080" max="3080" width="16.6640625" style="122" customWidth="1"/>
    <col min="3081" max="3081" width="9.88671875" style="122" customWidth="1"/>
    <col min="3082" max="3082" width="2.5546875" style="122" bestFit="1" customWidth="1"/>
    <col min="3083" max="3083" width="9.109375" style="122"/>
    <col min="3084" max="3084" width="9" style="122" customWidth="1"/>
    <col min="3085" max="3328" width="9.109375" style="122"/>
    <col min="3329" max="3329" width="5.5546875" style="122" customWidth="1"/>
    <col min="3330" max="3330" width="79.33203125" style="122" customWidth="1"/>
    <col min="3331" max="3331" width="6.33203125" style="122" customWidth="1"/>
    <col min="3332" max="3332" width="7.5546875" style="122" customWidth="1"/>
    <col min="3333" max="3333" width="3" style="122" customWidth="1"/>
    <col min="3334" max="3334" width="20" style="122" customWidth="1"/>
    <col min="3335" max="3335" width="9.109375" style="122"/>
    <col min="3336" max="3336" width="16.6640625" style="122" customWidth="1"/>
    <col min="3337" max="3337" width="9.88671875" style="122" customWidth="1"/>
    <col min="3338" max="3338" width="2.5546875" style="122" bestFit="1" customWidth="1"/>
    <col min="3339" max="3339" width="9.109375" style="122"/>
    <col min="3340" max="3340" width="9" style="122" customWidth="1"/>
    <col min="3341" max="3584" width="9.109375" style="122"/>
    <col min="3585" max="3585" width="5.5546875" style="122" customWidth="1"/>
    <col min="3586" max="3586" width="79.33203125" style="122" customWidth="1"/>
    <col min="3587" max="3587" width="6.33203125" style="122" customWidth="1"/>
    <col min="3588" max="3588" width="7.5546875" style="122" customWidth="1"/>
    <col min="3589" max="3589" width="3" style="122" customWidth="1"/>
    <col min="3590" max="3590" width="20" style="122" customWidth="1"/>
    <col min="3591" max="3591" width="9.109375" style="122"/>
    <col min="3592" max="3592" width="16.6640625" style="122" customWidth="1"/>
    <col min="3593" max="3593" width="9.88671875" style="122" customWidth="1"/>
    <col min="3594" max="3594" width="2.5546875" style="122" bestFit="1" customWidth="1"/>
    <col min="3595" max="3595" width="9.109375" style="122"/>
    <col min="3596" max="3596" width="9" style="122" customWidth="1"/>
    <col min="3597" max="3840" width="9.109375" style="122"/>
    <col min="3841" max="3841" width="5.5546875" style="122" customWidth="1"/>
    <col min="3842" max="3842" width="79.33203125" style="122" customWidth="1"/>
    <col min="3843" max="3843" width="6.33203125" style="122" customWidth="1"/>
    <col min="3844" max="3844" width="7.5546875" style="122" customWidth="1"/>
    <col min="3845" max="3845" width="3" style="122" customWidth="1"/>
    <col min="3846" max="3846" width="20" style="122" customWidth="1"/>
    <col min="3847" max="3847" width="9.109375" style="122"/>
    <col min="3848" max="3848" width="16.6640625" style="122" customWidth="1"/>
    <col min="3849" max="3849" width="9.88671875" style="122" customWidth="1"/>
    <col min="3850" max="3850" width="2.5546875" style="122" bestFit="1" customWidth="1"/>
    <col min="3851" max="3851" width="9.109375" style="122"/>
    <col min="3852" max="3852" width="9" style="122" customWidth="1"/>
    <col min="3853" max="4096" width="9.109375" style="122"/>
    <col min="4097" max="4097" width="5.5546875" style="122" customWidth="1"/>
    <col min="4098" max="4098" width="79.33203125" style="122" customWidth="1"/>
    <col min="4099" max="4099" width="6.33203125" style="122" customWidth="1"/>
    <col min="4100" max="4100" width="7.5546875" style="122" customWidth="1"/>
    <col min="4101" max="4101" width="3" style="122" customWidth="1"/>
    <col min="4102" max="4102" width="20" style="122" customWidth="1"/>
    <col min="4103" max="4103" width="9.109375" style="122"/>
    <col min="4104" max="4104" width="16.6640625" style="122" customWidth="1"/>
    <col min="4105" max="4105" width="9.88671875" style="122" customWidth="1"/>
    <col min="4106" max="4106" width="2.5546875" style="122" bestFit="1" customWidth="1"/>
    <col min="4107" max="4107" width="9.109375" style="122"/>
    <col min="4108" max="4108" width="9" style="122" customWidth="1"/>
    <col min="4109" max="4352" width="9.109375" style="122"/>
    <col min="4353" max="4353" width="5.5546875" style="122" customWidth="1"/>
    <col min="4354" max="4354" width="79.33203125" style="122" customWidth="1"/>
    <col min="4355" max="4355" width="6.33203125" style="122" customWidth="1"/>
    <col min="4356" max="4356" width="7.5546875" style="122" customWidth="1"/>
    <col min="4357" max="4357" width="3" style="122" customWidth="1"/>
    <col min="4358" max="4358" width="20" style="122" customWidth="1"/>
    <col min="4359" max="4359" width="9.109375" style="122"/>
    <col min="4360" max="4360" width="16.6640625" style="122" customWidth="1"/>
    <col min="4361" max="4361" width="9.88671875" style="122" customWidth="1"/>
    <col min="4362" max="4362" width="2.5546875" style="122" bestFit="1" customWidth="1"/>
    <col min="4363" max="4363" width="9.109375" style="122"/>
    <col min="4364" max="4364" width="9" style="122" customWidth="1"/>
    <col min="4365" max="4608" width="9.109375" style="122"/>
    <col min="4609" max="4609" width="5.5546875" style="122" customWidth="1"/>
    <col min="4610" max="4610" width="79.33203125" style="122" customWidth="1"/>
    <col min="4611" max="4611" width="6.33203125" style="122" customWidth="1"/>
    <col min="4612" max="4612" width="7.5546875" style="122" customWidth="1"/>
    <col min="4613" max="4613" width="3" style="122" customWidth="1"/>
    <col min="4614" max="4614" width="20" style="122" customWidth="1"/>
    <col min="4615" max="4615" width="9.109375" style="122"/>
    <col min="4616" max="4616" width="16.6640625" style="122" customWidth="1"/>
    <col min="4617" max="4617" width="9.88671875" style="122" customWidth="1"/>
    <col min="4618" max="4618" width="2.5546875" style="122" bestFit="1" customWidth="1"/>
    <col min="4619" max="4619" width="9.109375" style="122"/>
    <col min="4620" max="4620" width="9" style="122" customWidth="1"/>
    <col min="4621" max="4864" width="9.109375" style="122"/>
    <col min="4865" max="4865" width="5.5546875" style="122" customWidth="1"/>
    <col min="4866" max="4866" width="79.33203125" style="122" customWidth="1"/>
    <col min="4867" max="4867" width="6.33203125" style="122" customWidth="1"/>
    <col min="4868" max="4868" width="7.5546875" style="122" customWidth="1"/>
    <col min="4869" max="4869" width="3" style="122" customWidth="1"/>
    <col min="4870" max="4870" width="20" style="122" customWidth="1"/>
    <col min="4871" max="4871" width="9.109375" style="122"/>
    <col min="4872" max="4872" width="16.6640625" style="122" customWidth="1"/>
    <col min="4873" max="4873" width="9.88671875" style="122" customWidth="1"/>
    <col min="4874" max="4874" width="2.5546875" style="122" bestFit="1" customWidth="1"/>
    <col min="4875" max="4875" width="9.109375" style="122"/>
    <col min="4876" max="4876" width="9" style="122" customWidth="1"/>
    <col min="4877" max="5120" width="9.109375" style="122"/>
    <col min="5121" max="5121" width="5.5546875" style="122" customWidth="1"/>
    <col min="5122" max="5122" width="79.33203125" style="122" customWidth="1"/>
    <col min="5123" max="5123" width="6.33203125" style="122" customWidth="1"/>
    <col min="5124" max="5124" width="7.5546875" style="122" customWidth="1"/>
    <col min="5125" max="5125" width="3" style="122" customWidth="1"/>
    <col min="5126" max="5126" width="20" style="122" customWidth="1"/>
    <col min="5127" max="5127" width="9.109375" style="122"/>
    <col min="5128" max="5128" width="16.6640625" style="122" customWidth="1"/>
    <col min="5129" max="5129" width="9.88671875" style="122" customWidth="1"/>
    <col min="5130" max="5130" width="2.5546875" style="122" bestFit="1" customWidth="1"/>
    <col min="5131" max="5131" width="9.109375" style="122"/>
    <col min="5132" max="5132" width="9" style="122" customWidth="1"/>
    <col min="5133" max="5376" width="9.109375" style="122"/>
    <col min="5377" max="5377" width="5.5546875" style="122" customWidth="1"/>
    <col min="5378" max="5378" width="79.33203125" style="122" customWidth="1"/>
    <col min="5379" max="5379" width="6.33203125" style="122" customWidth="1"/>
    <col min="5380" max="5380" width="7.5546875" style="122" customWidth="1"/>
    <col min="5381" max="5381" width="3" style="122" customWidth="1"/>
    <col min="5382" max="5382" width="20" style="122" customWidth="1"/>
    <col min="5383" max="5383" width="9.109375" style="122"/>
    <col min="5384" max="5384" width="16.6640625" style="122" customWidth="1"/>
    <col min="5385" max="5385" width="9.88671875" style="122" customWidth="1"/>
    <col min="5386" max="5386" width="2.5546875" style="122" bestFit="1" customWidth="1"/>
    <col min="5387" max="5387" width="9.109375" style="122"/>
    <col min="5388" max="5388" width="9" style="122" customWidth="1"/>
    <col min="5389" max="5632" width="9.109375" style="122"/>
    <col min="5633" max="5633" width="5.5546875" style="122" customWidth="1"/>
    <col min="5634" max="5634" width="79.33203125" style="122" customWidth="1"/>
    <col min="5635" max="5635" width="6.33203125" style="122" customWidth="1"/>
    <col min="5636" max="5636" width="7.5546875" style="122" customWidth="1"/>
    <col min="5637" max="5637" width="3" style="122" customWidth="1"/>
    <col min="5638" max="5638" width="20" style="122" customWidth="1"/>
    <col min="5639" max="5639" width="9.109375" style="122"/>
    <col min="5640" max="5640" width="16.6640625" style="122" customWidth="1"/>
    <col min="5641" max="5641" width="9.88671875" style="122" customWidth="1"/>
    <col min="5642" max="5642" width="2.5546875" style="122" bestFit="1" customWidth="1"/>
    <col min="5643" max="5643" width="9.109375" style="122"/>
    <col min="5644" max="5644" width="9" style="122" customWidth="1"/>
    <col min="5645" max="5888" width="9.109375" style="122"/>
    <col min="5889" max="5889" width="5.5546875" style="122" customWidth="1"/>
    <col min="5890" max="5890" width="79.33203125" style="122" customWidth="1"/>
    <col min="5891" max="5891" width="6.33203125" style="122" customWidth="1"/>
    <col min="5892" max="5892" width="7.5546875" style="122" customWidth="1"/>
    <col min="5893" max="5893" width="3" style="122" customWidth="1"/>
    <col min="5894" max="5894" width="20" style="122" customWidth="1"/>
    <col min="5895" max="5895" width="9.109375" style="122"/>
    <col min="5896" max="5896" width="16.6640625" style="122" customWidth="1"/>
    <col min="5897" max="5897" width="9.88671875" style="122" customWidth="1"/>
    <col min="5898" max="5898" width="2.5546875" style="122" bestFit="1" customWidth="1"/>
    <col min="5899" max="5899" width="9.109375" style="122"/>
    <col min="5900" max="5900" width="9" style="122" customWidth="1"/>
    <col min="5901" max="6144" width="9.109375" style="122"/>
    <col min="6145" max="6145" width="5.5546875" style="122" customWidth="1"/>
    <col min="6146" max="6146" width="79.33203125" style="122" customWidth="1"/>
    <col min="6147" max="6147" width="6.33203125" style="122" customWidth="1"/>
    <col min="6148" max="6148" width="7.5546875" style="122" customWidth="1"/>
    <col min="6149" max="6149" width="3" style="122" customWidth="1"/>
    <col min="6150" max="6150" width="20" style="122" customWidth="1"/>
    <col min="6151" max="6151" width="9.109375" style="122"/>
    <col min="6152" max="6152" width="16.6640625" style="122" customWidth="1"/>
    <col min="6153" max="6153" width="9.88671875" style="122" customWidth="1"/>
    <col min="6154" max="6154" width="2.5546875" style="122" bestFit="1" customWidth="1"/>
    <col min="6155" max="6155" width="9.109375" style="122"/>
    <col min="6156" max="6156" width="9" style="122" customWidth="1"/>
    <col min="6157" max="6400" width="9.109375" style="122"/>
    <col min="6401" max="6401" width="5.5546875" style="122" customWidth="1"/>
    <col min="6402" max="6402" width="79.33203125" style="122" customWidth="1"/>
    <col min="6403" max="6403" width="6.33203125" style="122" customWidth="1"/>
    <col min="6404" max="6404" width="7.5546875" style="122" customWidth="1"/>
    <col min="6405" max="6405" width="3" style="122" customWidth="1"/>
    <col min="6406" max="6406" width="20" style="122" customWidth="1"/>
    <col min="6407" max="6407" width="9.109375" style="122"/>
    <col min="6408" max="6408" width="16.6640625" style="122" customWidth="1"/>
    <col min="6409" max="6409" width="9.88671875" style="122" customWidth="1"/>
    <col min="6410" max="6410" width="2.5546875" style="122" bestFit="1" customWidth="1"/>
    <col min="6411" max="6411" width="9.109375" style="122"/>
    <col min="6412" max="6412" width="9" style="122" customWidth="1"/>
    <col min="6413" max="6656" width="9.109375" style="122"/>
    <col min="6657" max="6657" width="5.5546875" style="122" customWidth="1"/>
    <col min="6658" max="6658" width="79.33203125" style="122" customWidth="1"/>
    <col min="6659" max="6659" width="6.33203125" style="122" customWidth="1"/>
    <col min="6660" max="6660" width="7.5546875" style="122" customWidth="1"/>
    <col min="6661" max="6661" width="3" style="122" customWidth="1"/>
    <col min="6662" max="6662" width="20" style="122" customWidth="1"/>
    <col min="6663" max="6663" width="9.109375" style="122"/>
    <col min="6664" max="6664" width="16.6640625" style="122" customWidth="1"/>
    <col min="6665" max="6665" width="9.88671875" style="122" customWidth="1"/>
    <col min="6666" max="6666" width="2.5546875" style="122" bestFit="1" customWidth="1"/>
    <col min="6667" max="6667" width="9.109375" style="122"/>
    <col min="6668" max="6668" width="9" style="122" customWidth="1"/>
    <col min="6669" max="6912" width="9.109375" style="122"/>
    <col min="6913" max="6913" width="5.5546875" style="122" customWidth="1"/>
    <col min="6914" max="6914" width="79.33203125" style="122" customWidth="1"/>
    <col min="6915" max="6915" width="6.33203125" style="122" customWidth="1"/>
    <col min="6916" max="6916" width="7.5546875" style="122" customWidth="1"/>
    <col min="6917" max="6917" width="3" style="122" customWidth="1"/>
    <col min="6918" max="6918" width="20" style="122" customWidth="1"/>
    <col min="6919" max="6919" width="9.109375" style="122"/>
    <col min="6920" max="6920" width="16.6640625" style="122" customWidth="1"/>
    <col min="6921" max="6921" width="9.88671875" style="122" customWidth="1"/>
    <col min="6922" max="6922" width="2.5546875" style="122" bestFit="1" customWidth="1"/>
    <col min="6923" max="6923" width="9.109375" style="122"/>
    <col min="6924" max="6924" width="9" style="122" customWidth="1"/>
    <col min="6925" max="7168" width="9.109375" style="122"/>
    <col min="7169" max="7169" width="5.5546875" style="122" customWidth="1"/>
    <col min="7170" max="7170" width="79.33203125" style="122" customWidth="1"/>
    <col min="7171" max="7171" width="6.33203125" style="122" customWidth="1"/>
    <col min="7172" max="7172" width="7.5546875" style="122" customWidth="1"/>
    <col min="7173" max="7173" width="3" style="122" customWidth="1"/>
    <col min="7174" max="7174" width="20" style="122" customWidth="1"/>
    <col min="7175" max="7175" width="9.109375" style="122"/>
    <col min="7176" max="7176" width="16.6640625" style="122" customWidth="1"/>
    <col min="7177" max="7177" width="9.88671875" style="122" customWidth="1"/>
    <col min="7178" max="7178" width="2.5546875" style="122" bestFit="1" customWidth="1"/>
    <col min="7179" max="7179" width="9.109375" style="122"/>
    <col min="7180" max="7180" width="9" style="122" customWidth="1"/>
    <col min="7181" max="7424" width="9.109375" style="122"/>
    <col min="7425" max="7425" width="5.5546875" style="122" customWidth="1"/>
    <col min="7426" max="7426" width="79.33203125" style="122" customWidth="1"/>
    <col min="7427" max="7427" width="6.33203125" style="122" customWidth="1"/>
    <col min="7428" max="7428" width="7.5546875" style="122" customWidth="1"/>
    <col min="7429" max="7429" width="3" style="122" customWidth="1"/>
    <col min="7430" max="7430" width="20" style="122" customWidth="1"/>
    <col min="7431" max="7431" width="9.109375" style="122"/>
    <col min="7432" max="7432" width="16.6640625" style="122" customWidth="1"/>
    <col min="7433" max="7433" width="9.88671875" style="122" customWidth="1"/>
    <col min="7434" max="7434" width="2.5546875" style="122" bestFit="1" customWidth="1"/>
    <col min="7435" max="7435" width="9.109375" style="122"/>
    <col min="7436" max="7436" width="9" style="122" customWidth="1"/>
    <col min="7437" max="7680" width="9.109375" style="122"/>
    <col min="7681" max="7681" width="5.5546875" style="122" customWidth="1"/>
    <col min="7682" max="7682" width="79.33203125" style="122" customWidth="1"/>
    <col min="7683" max="7683" width="6.33203125" style="122" customWidth="1"/>
    <col min="7684" max="7684" width="7.5546875" style="122" customWidth="1"/>
    <col min="7685" max="7685" width="3" style="122" customWidth="1"/>
    <col min="7686" max="7686" width="20" style="122" customWidth="1"/>
    <col min="7687" max="7687" width="9.109375" style="122"/>
    <col min="7688" max="7688" width="16.6640625" style="122" customWidth="1"/>
    <col min="7689" max="7689" width="9.88671875" style="122" customWidth="1"/>
    <col min="7690" max="7690" width="2.5546875" style="122" bestFit="1" customWidth="1"/>
    <col min="7691" max="7691" width="9.109375" style="122"/>
    <col min="7692" max="7692" width="9" style="122" customWidth="1"/>
    <col min="7693" max="7936" width="9.109375" style="122"/>
    <col min="7937" max="7937" width="5.5546875" style="122" customWidth="1"/>
    <col min="7938" max="7938" width="79.33203125" style="122" customWidth="1"/>
    <col min="7939" max="7939" width="6.33203125" style="122" customWidth="1"/>
    <col min="7940" max="7940" width="7.5546875" style="122" customWidth="1"/>
    <col min="7941" max="7941" width="3" style="122" customWidth="1"/>
    <col min="7942" max="7942" width="20" style="122" customWidth="1"/>
    <col min="7943" max="7943" width="9.109375" style="122"/>
    <col min="7944" max="7944" width="16.6640625" style="122" customWidth="1"/>
    <col min="7945" max="7945" width="9.88671875" style="122" customWidth="1"/>
    <col min="7946" max="7946" width="2.5546875" style="122" bestFit="1" customWidth="1"/>
    <col min="7947" max="7947" width="9.109375" style="122"/>
    <col min="7948" max="7948" width="9" style="122" customWidth="1"/>
    <col min="7949" max="8192" width="9.109375" style="122"/>
    <col min="8193" max="8193" width="5.5546875" style="122" customWidth="1"/>
    <col min="8194" max="8194" width="79.33203125" style="122" customWidth="1"/>
    <col min="8195" max="8195" width="6.33203125" style="122" customWidth="1"/>
    <col min="8196" max="8196" width="7.5546875" style="122" customWidth="1"/>
    <col min="8197" max="8197" width="3" style="122" customWidth="1"/>
    <col min="8198" max="8198" width="20" style="122" customWidth="1"/>
    <col min="8199" max="8199" width="9.109375" style="122"/>
    <col min="8200" max="8200" width="16.6640625" style="122" customWidth="1"/>
    <col min="8201" max="8201" width="9.88671875" style="122" customWidth="1"/>
    <col min="8202" max="8202" width="2.5546875" style="122" bestFit="1" customWidth="1"/>
    <col min="8203" max="8203" width="9.109375" style="122"/>
    <col min="8204" max="8204" width="9" style="122" customWidth="1"/>
    <col min="8205" max="8448" width="9.109375" style="122"/>
    <col min="8449" max="8449" width="5.5546875" style="122" customWidth="1"/>
    <col min="8450" max="8450" width="79.33203125" style="122" customWidth="1"/>
    <col min="8451" max="8451" width="6.33203125" style="122" customWidth="1"/>
    <col min="8452" max="8452" width="7.5546875" style="122" customWidth="1"/>
    <col min="8453" max="8453" width="3" style="122" customWidth="1"/>
    <col min="8454" max="8454" width="20" style="122" customWidth="1"/>
    <col min="8455" max="8455" width="9.109375" style="122"/>
    <col min="8456" max="8456" width="16.6640625" style="122" customWidth="1"/>
    <col min="8457" max="8457" width="9.88671875" style="122" customWidth="1"/>
    <col min="8458" max="8458" width="2.5546875" style="122" bestFit="1" customWidth="1"/>
    <col min="8459" max="8459" width="9.109375" style="122"/>
    <col min="8460" max="8460" width="9" style="122" customWidth="1"/>
    <col min="8461" max="8704" width="9.109375" style="122"/>
    <col min="8705" max="8705" width="5.5546875" style="122" customWidth="1"/>
    <col min="8706" max="8706" width="79.33203125" style="122" customWidth="1"/>
    <col min="8707" max="8707" width="6.33203125" style="122" customWidth="1"/>
    <col min="8708" max="8708" width="7.5546875" style="122" customWidth="1"/>
    <col min="8709" max="8709" width="3" style="122" customWidth="1"/>
    <col min="8710" max="8710" width="20" style="122" customWidth="1"/>
    <col min="8711" max="8711" width="9.109375" style="122"/>
    <col min="8712" max="8712" width="16.6640625" style="122" customWidth="1"/>
    <col min="8713" max="8713" width="9.88671875" style="122" customWidth="1"/>
    <col min="8714" max="8714" width="2.5546875" style="122" bestFit="1" customWidth="1"/>
    <col min="8715" max="8715" width="9.109375" style="122"/>
    <col min="8716" max="8716" width="9" style="122" customWidth="1"/>
    <col min="8717" max="8960" width="9.109375" style="122"/>
    <col min="8961" max="8961" width="5.5546875" style="122" customWidth="1"/>
    <col min="8962" max="8962" width="79.33203125" style="122" customWidth="1"/>
    <col min="8963" max="8963" width="6.33203125" style="122" customWidth="1"/>
    <col min="8964" max="8964" width="7.5546875" style="122" customWidth="1"/>
    <col min="8965" max="8965" width="3" style="122" customWidth="1"/>
    <col min="8966" max="8966" width="20" style="122" customWidth="1"/>
    <col min="8967" max="8967" width="9.109375" style="122"/>
    <col min="8968" max="8968" width="16.6640625" style="122" customWidth="1"/>
    <col min="8969" max="8969" width="9.88671875" style="122" customWidth="1"/>
    <col min="8970" max="8970" width="2.5546875" style="122" bestFit="1" customWidth="1"/>
    <col min="8971" max="8971" width="9.109375" style="122"/>
    <col min="8972" max="8972" width="9" style="122" customWidth="1"/>
    <col min="8973" max="9216" width="9.109375" style="122"/>
    <col min="9217" max="9217" width="5.5546875" style="122" customWidth="1"/>
    <col min="9218" max="9218" width="79.33203125" style="122" customWidth="1"/>
    <col min="9219" max="9219" width="6.33203125" style="122" customWidth="1"/>
    <col min="9220" max="9220" width="7.5546875" style="122" customWidth="1"/>
    <col min="9221" max="9221" width="3" style="122" customWidth="1"/>
    <col min="9222" max="9222" width="20" style="122" customWidth="1"/>
    <col min="9223" max="9223" width="9.109375" style="122"/>
    <col min="9224" max="9224" width="16.6640625" style="122" customWidth="1"/>
    <col min="9225" max="9225" width="9.88671875" style="122" customWidth="1"/>
    <col min="9226" max="9226" width="2.5546875" style="122" bestFit="1" customWidth="1"/>
    <col min="9227" max="9227" width="9.109375" style="122"/>
    <col min="9228" max="9228" width="9" style="122" customWidth="1"/>
    <col min="9229" max="9472" width="9.109375" style="122"/>
    <col min="9473" max="9473" width="5.5546875" style="122" customWidth="1"/>
    <col min="9474" max="9474" width="79.33203125" style="122" customWidth="1"/>
    <col min="9475" max="9475" width="6.33203125" style="122" customWidth="1"/>
    <col min="9476" max="9476" width="7.5546875" style="122" customWidth="1"/>
    <col min="9477" max="9477" width="3" style="122" customWidth="1"/>
    <col min="9478" max="9478" width="20" style="122" customWidth="1"/>
    <col min="9479" max="9479" width="9.109375" style="122"/>
    <col min="9480" max="9480" width="16.6640625" style="122" customWidth="1"/>
    <col min="9481" max="9481" width="9.88671875" style="122" customWidth="1"/>
    <col min="9482" max="9482" width="2.5546875" style="122" bestFit="1" customWidth="1"/>
    <col min="9483" max="9483" width="9.109375" style="122"/>
    <col min="9484" max="9484" width="9" style="122" customWidth="1"/>
    <col min="9485" max="9728" width="9.109375" style="122"/>
    <col min="9729" max="9729" width="5.5546875" style="122" customWidth="1"/>
    <col min="9730" max="9730" width="79.33203125" style="122" customWidth="1"/>
    <col min="9731" max="9731" width="6.33203125" style="122" customWidth="1"/>
    <col min="9732" max="9732" width="7.5546875" style="122" customWidth="1"/>
    <col min="9733" max="9733" width="3" style="122" customWidth="1"/>
    <col min="9734" max="9734" width="20" style="122" customWidth="1"/>
    <col min="9735" max="9735" width="9.109375" style="122"/>
    <col min="9736" max="9736" width="16.6640625" style="122" customWidth="1"/>
    <col min="9737" max="9737" width="9.88671875" style="122" customWidth="1"/>
    <col min="9738" max="9738" width="2.5546875" style="122" bestFit="1" customWidth="1"/>
    <col min="9739" max="9739" width="9.109375" style="122"/>
    <col min="9740" max="9740" width="9" style="122" customWidth="1"/>
    <col min="9741" max="9984" width="9.109375" style="122"/>
    <col min="9985" max="9985" width="5.5546875" style="122" customWidth="1"/>
    <col min="9986" max="9986" width="79.33203125" style="122" customWidth="1"/>
    <col min="9987" max="9987" width="6.33203125" style="122" customWidth="1"/>
    <col min="9988" max="9988" width="7.5546875" style="122" customWidth="1"/>
    <col min="9989" max="9989" width="3" style="122" customWidth="1"/>
    <col min="9990" max="9990" width="20" style="122" customWidth="1"/>
    <col min="9991" max="9991" width="9.109375" style="122"/>
    <col min="9992" max="9992" width="16.6640625" style="122" customWidth="1"/>
    <col min="9993" max="9993" width="9.88671875" style="122" customWidth="1"/>
    <col min="9994" max="9994" width="2.5546875" style="122" bestFit="1" customWidth="1"/>
    <col min="9995" max="9995" width="9.109375" style="122"/>
    <col min="9996" max="9996" width="9" style="122" customWidth="1"/>
    <col min="9997" max="10240" width="9.109375" style="122"/>
    <col min="10241" max="10241" width="5.5546875" style="122" customWidth="1"/>
    <col min="10242" max="10242" width="79.33203125" style="122" customWidth="1"/>
    <col min="10243" max="10243" width="6.33203125" style="122" customWidth="1"/>
    <col min="10244" max="10244" width="7.5546875" style="122" customWidth="1"/>
    <col min="10245" max="10245" width="3" style="122" customWidth="1"/>
    <col min="10246" max="10246" width="20" style="122" customWidth="1"/>
    <col min="10247" max="10247" width="9.109375" style="122"/>
    <col min="10248" max="10248" width="16.6640625" style="122" customWidth="1"/>
    <col min="10249" max="10249" width="9.88671875" style="122" customWidth="1"/>
    <col min="10250" max="10250" width="2.5546875" style="122" bestFit="1" customWidth="1"/>
    <col min="10251" max="10251" width="9.109375" style="122"/>
    <col min="10252" max="10252" width="9" style="122" customWidth="1"/>
    <col min="10253" max="10496" width="9.109375" style="122"/>
    <col min="10497" max="10497" width="5.5546875" style="122" customWidth="1"/>
    <col min="10498" max="10498" width="79.33203125" style="122" customWidth="1"/>
    <col min="10499" max="10499" width="6.33203125" style="122" customWidth="1"/>
    <col min="10500" max="10500" width="7.5546875" style="122" customWidth="1"/>
    <col min="10501" max="10501" width="3" style="122" customWidth="1"/>
    <col min="10502" max="10502" width="20" style="122" customWidth="1"/>
    <col min="10503" max="10503" width="9.109375" style="122"/>
    <col min="10504" max="10504" width="16.6640625" style="122" customWidth="1"/>
    <col min="10505" max="10505" width="9.88671875" style="122" customWidth="1"/>
    <col min="10506" max="10506" width="2.5546875" style="122" bestFit="1" customWidth="1"/>
    <col min="10507" max="10507" width="9.109375" style="122"/>
    <col min="10508" max="10508" width="9" style="122" customWidth="1"/>
    <col min="10509" max="10752" width="9.109375" style="122"/>
    <col min="10753" max="10753" width="5.5546875" style="122" customWidth="1"/>
    <col min="10754" max="10754" width="79.33203125" style="122" customWidth="1"/>
    <col min="10755" max="10755" width="6.33203125" style="122" customWidth="1"/>
    <col min="10756" max="10756" width="7.5546875" style="122" customWidth="1"/>
    <col min="10757" max="10757" width="3" style="122" customWidth="1"/>
    <col min="10758" max="10758" width="20" style="122" customWidth="1"/>
    <col min="10759" max="10759" width="9.109375" style="122"/>
    <col min="10760" max="10760" width="16.6640625" style="122" customWidth="1"/>
    <col min="10761" max="10761" width="9.88671875" style="122" customWidth="1"/>
    <col min="10762" max="10762" width="2.5546875" style="122" bestFit="1" customWidth="1"/>
    <col min="10763" max="10763" width="9.109375" style="122"/>
    <col min="10764" max="10764" width="9" style="122" customWidth="1"/>
    <col min="10765" max="11008" width="9.109375" style="122"/>
    <col min="11009" max="11009" width="5.5546875" style="122" customWidth="1"/>
    <col min="11010" max="11010" width="79.33203125" style="122" customWidth="1"/>
    <col min="11011" max="11011" width="6.33203125" style="122" customWidth="1"/>
    <col min="11012" max="11012" width="7.5546875" style="122" customWidth="1"/>
    <col min="11013" max="11013" width="3" style="122" customWidth="1"/>
    <col min="11014" max="11014" width="20" style="122" customWidth="1"/>
    <col min="11015" max="11015" width="9.109375" style="122"/>
    <col min="11016" max="11016" width="16.6640625" style="122" customWidth="1"/>
    <col min="11017" max="11017" width="9.88671875" style="122" customWidth="1"/>
    <col min="11018" max="11018" width="2.5546875" style="122" bestFit="1" customWidth="1"/>
    <col min="11019" max="11019" width="9.109375" style="122"/>
    <col min="11020" max="11020" width="9" style="122" customWidth="1"/>
    <col min="11021" max="11264" width="9.109375" style="122"/>
    <col min="11265" max="11265" width="5.5546875" style="122" customWidth="1"/>
    <col min="11266" max="11266" width="79.33203125" style="122" customWidth="1"/>
    <col min="11267" max="11267" width="6.33203125" style="122" customWidth="1"/>
    <col min="11268" max="11268" width="7.5546875" style="122" customWidth="1"/>
    <col min="11269" max="11269" width="3" style="122" customWidth="1"/>
    <col min="11270" max="11270" width="20" style="122" customWidth="1"/>
    <col min="11271" max="11271" width="9.109375" style="122"/>
    <col min="11272" max="11272" width="16.6640625" style="122" customWidth="1"/>
    <col min="11273" max="11273" width="9.88671875" style="122" customWidth="1"/>
    <col min="11274" max="11274" width="2.5546875" style="122" bestFit="1" customWidth="1"/>
    <col min="11275" max="11275" width="9.109375" style="122"/>
    <col min="11276" max="11276" width="9" style="122" customWidth="1"/>
    <col min="11277" max="11520" width="9.109375" style="122"/>
    <col min="11521" max="11521" width="5.5546875" style="122" customWidth="1"/>
    <col min="11522" max="11522" width="79.33203125" style="122" customWidth="1"/>
    <col min="11523" max="11523" width="6.33203125" style="122" customWidth="1"/>
    <col min="11524" max="11524" width="7.5546875" style="122" customWidth="1"/>
    <col min="11525" max="11525" width="3" style="122" customWidth="1"/>
    <col min="11526" max="11526" width="20" style="122" customWidth="1"/>
    <col min="11527" max="11527" width="9.109375" style="122"/>
    <col min="11528" max="11528" width="16.6640625" style="122" customWidth="1"/>
    <col min="11529" max="11529" width="9.88671875" style="122" customWidth="1"/>
    <col min="11530" max="11530" width="2.5546875" style="122" bestFit="1" customWidth="1"/>
    <col min="11531" max="11531" width="9.109375" style="122"/>
    <col min="11532" max="11532" width="9" style="122" customWidth="1"/>
    <col min="11533" max="11776" width="9.109375" style="122"/>
    <col min="11777" max="11777" width="5.5546875" style="122" customWidth="1"/>
    <col min="11778" max="11778" width="79.33203125" style="122" customWidth="1"/>
    <col min="11779" max="11779" width="6.33203125" style="122" customWidth="1"/>
    <col min="11780" max="11780" width="7.5546875" style="122" customWidth="1"/>
    <col min="11781" max="11781" width="3" style="122" customWidth="1"/>
    <col min="11782" max="11782" width="20" style="122" customWidth="1"/>
    <col min="11783" max="11783" width="9.109375" style="122"/>
    <col min="11784" max="11784" width="16.6640625" style="122" customWidth="1"/>
    <col min="11785" max="11785" width="9.88671875" style="122" customWidth="1"/>
    <col min="11786" max="11786" width="2.5546875" style="122" bestFit="1" customWidth="1"/>
    <col min="11787" max="11787" width="9.109375" style="122"/>
    <col min="11788" max="11788" width="9" style="122" customWidth="1"/>
    <col min="11789" max="12032" width="9.109375" style="122"/>
    <col min="12033" max="12033" width="5.5546875" style="122" customWidth="1"/>
    <col min="12034" max="12034" width="79.33203125" style="122" customWidth="1"/>
    <col min="12035" max="12035" width="6.33203125" style="122" customWidth="1"/>
    <col min="12036" max="12036" width="7.5546875" style="122" customWidth="1"/>
    <col min="12037" max="12037" width="3" style="122" customWidth="1"/>
    <col min="12038" max="12038" width="20" style="122" customWidth="1"/>
    <col min="12039" max="12039" width="9.109375" style="122"/>
    <col min="12040" max="12040" width="16.6640625" style="122" customWidth="1"/>
    <col min="12041" max="12041" width="9.88671875" style="122" customWidth="1"/>
    <col min="12042" max="12042" width="2.5546875" style="122" bestFit="1" customWidth="1"/>
    <col min="12043" max="12043" width="9.109375" style="122"/>
    <col min="12044" max="12044" width="9" style="122" customWidth="1"/>
    <col min="12045" max="12288" width="9.109375" style="122"/>
    <col min="12289" max="12289" width="5.5546875" style="122" customWidth="1"/>
    <col min="12290" max="12290" width="79.33203125" style="122" customWidth="1"/>
    <col min="12291" max="12291" width="6.33203125" style="122" customWidth="1"/>
    <col min="12292" max="12292" width="7.5546875" style="122" customWidth="1"/>
    <col min="12293" max="12293" width="3" style="122" customWidth="1"/>
    <col min="12294" max="12294" width="20" style="122" customWidth="1"/>
    <col min="12295" max="12295" width="9.109375" style="122"/>
    <col min="12296" max="12296" width="16.6640625" style="122" customWidth="1"/>
    <col min="12297" max="12297" width="9.88671875" style="122" customWidth="1"/>
    <col min="12298" max="12298" width="2.5546875" style="122" bestFit="1" customWidth="1"/>
    <col min="12299" max="12299" width="9.109375" style="122"/>
    <col min="12300" max="12300" width="9" style="122" customWidth="1"/>
    <col min="12301" max="12544" width="9.109375" style="122"/>
    <col min="12545" max="12545" width="5.5546875" style="122" customWidth="1"/>
    <col min="12546" max="12546" width="79.33203125" style="122" customWidth="1"/>
    <col min="12547" max="12547" width="6.33203125" style="122" customWidth="1"/>
    <col min="12548" max="12548" width="7.5546875" style="122" customWidth="1"/>
    <col min="12549" max="12549" width="3" style="122" customWidth="1"/>
    <col min="12550" max="12550" width="20" style="122" customWidth="1"/>
    <col min="12551" max="12551" width="9.109375" style="122"/>
    <col min="12552" max="12552" width="16.6640625" style="122" customWidth="1"/>
    <col min="12553" max="12553" width="9.88671875" style="122" customWidth="1"/>
    <col min="12554" max="12554" width="2.5546875" style="122" bestFit="1" customWidth="1"/>
    <col min="12555" max="12555" width="9.109375" style="122"/>
    <col min="12556" max="12556" width="9" style="122" customWidth="1"/>
    <col min="12557" max="12800" width="9.109375" style="122"/>
    <col min="12801" max="12801" width="5.5546875" style="122" customWidth="1"/>
    <col min="12802" max="12802" width="79.33203125" style="122" customWidth="1"/>
    <col min="12803" max="12803" width="6.33203125" style="122" customWidth="1"/>
    <col min="12804" max="12804" width="7.5546875" style="122" customWidth="1"/>
    <col min="12805" max="12805" width="3" style="122" customWidth="1"/>
    <col min="12806" max="12806" width="20" style="122" customWidth="1"/>
    <col min="12807" max="12807" width="9.109375" style="122"/>
    <col min="12808" max="12808" width="16.6640625" style="122" customWidth="1"/>
    <col min="12809" max="12809" width="9.88671875" style="122" customWidth="1"/>
    <col min="12810" max="12810" width="2.5546875" style="122" bestFit="1" customWidth="1"/>
    <col min="12811" max="12811" width="9.109375" style="122"/>
    <col min="12812" max="12812" width="9" style="122" customWidth="1"/>
    <col min="12813" max="13056" width="9.109375" style="122"/>
    <col min="13057" max="13057" width="5.5546875" style="122" customWidth="1"/>
    <col min="13058" max="13058" width="79.33203125" style="122" customWidth="1"/>
    <col min="13059" max="13059" width="6.33203125" style="122" customWidth="1"/>
    <col min="13060" max="13060" width="7.5546875" style="122" customWidth="1"/>
    <col min="13061" max="13061" width="3" style="122" customWidth="1"/>
    <col min="13062" max="13062" width="20" style="122" customWidth="1"/>
    <col min="13063" max="13063" width="9.109375" style="122"/>
    <col min="13064" max="13064" width="16.6640625" style="122" customWidth="1"/>
    <col min="13065" max="13065" width="9.88671875" style="122" customWidth="1"/>
    <col min="13066" max="13066" width="2.5546875" style="122" bestFit="1" customWidth="1"/>
    <col min="13067" max="13067" width="9.109375" style="122"/>
    <col min="13068" max="13068" width="9" style="122" customWidth="1"/>
    <col min="13069" max="13312" width="9.109375" style="122"/>
    <col min="13313" max="13313" width="5.5546875" style="122" customWidth="1"/>
    <col min="13314" max="13314" width="79.33203125" style="122" customWidth="1"/>
    <col min="13315" max="13315" width="6.33203125" style="122" customWidth="1"/>
    <col min="13316" max="13316" width="7.5546875" style="122" customWidth="1"/>
    <col min="13317" max="13317" width="3" style="122" customWidth="1"/>
    <col min="13318" max="13318" width="20" style="122" customWidth="1"/>
    <col min="13319" max="13319" width="9.109375" style="122"/>
    <col min="13320" max="13320" width="16.6640625" style="122" customWidth="1"/>
    <col min="13321" max="13321" width="9.88671875" style="122" customWidth="1"/>
    <col min="13322" max="13322" width="2.5546875" style="122" bestFit="1" customWidth="1"/>
    <col min="13323" max="13323" width="9.109375" style="122"/>
    <col min="13324" max="13324" width="9" style="122" customWidth="1"/>
    <col min="13325" max="13568" width="9.109375" style="122"/>
    <col min="13569" max="13569" width="5.5546875" style="122" customWidth="1"/>
    <col min="13570" max="13570" width="79.33203125" style="122" customWidth="1"/>
    <col min="13571" max="13571" width="6.33203125" style="122" customWidth="1"/>
    <col min="13572" max="13572" width="7.5546875" style="122" customWidth="1"/>
    <col min="13573" max="13573" width="3" style="122" customWidth="1"/>
    <col min="13574" max="13574" width="20" style="122" customWidth="1"/>
    <col min="13575" max="13575" width="9.109375" style="122"/>
    <col min="13576" max="13576" width="16.6640625" style="122" customWidth="1"/>
    <col min="13577" max="13577" width="9.88671875" style="122" customWidth="1"/>
    <col min="13578" max="13578" width="2.5546875" style="122" bestFit="1" customWidth="1"/>
    <col min="13579" max="13579" width="9.109375" style="122"/>
    <col min="13580" max="13580" width="9" style="122" customWidth="1"/>
    <col min="13581" max="13824" width="9.109375" style="122"/>
    <col min="13825" max="13825" width="5.5546875" style="122" customWidth="1"/>
    <col min="13826" max="13826" width="79.33203125" style="122" customWidth="1"/>
    <col min="13827" max="13827" width="6.33203125" style="122" customWidth="1"/>
    <col min="13828" max="13828" width="7.5546875" style="122" customWidth="1"/>
    <col min="13829" max="13829" width="3" style="122" customWidth="1"/>
    <col min="13830" max="13830" width="20" style="122" customWidth="1"/>
    <col min="13831" max="13831" width="9.109375" style="122"/>
    <col min="13832" max="13832" width="16.6640625" style="122" customWidth="1"/>
    <col min="13833" max="13833" width="9.88671875" style="122" customWidth="1"/>
    <col min="13834" max="13834" width="2.5546875" style="122" bestFit="1" customWidth="1"/>
    <col min="13835" max="13835" width="9.109375" style="122"/>
    <col min="13836" max="13836" width="9" style="122" customWidth="1"/>
    <col min="13837" max="14080" width="9.109375" style="122"/>
    <col min="14081" max="14081" width="5.5546875" style="122" customWidth="1"/>
    <col min="14082" max="14082" width="79.33203125" style="122" customWidth="1"/>
    <col min="14083" max="14083" width="6.33203125" style="122" customWidth="1"/>
    <col min="14084" max="14084" width="7.5546875" style="122" customWidth="1"/>
    <col min="14085" max="14085" width="3" style="122" customWidth="1"/>
    <col min="14086" max="14086" width="20" style="122" customWidth="1"/>
    <col min="14087" max="14087" width="9.109375" style="122"/>
    <col min="14088" max="14088" width="16.6640625" style="122" customWidth="1"/>
    <col min="14089" max="14089" width="9.88671875" style="122" customWidth="1"/>
    <col min="14090" max="14090" width="2.5546875" style="122" bestFit="1" customWidth="1"/>
    <col min="14091" max="14091" width="9.109375" style="122"/>
    <col min="14092" max="14092" width="9" style="122" customWidth="1"/>
    <col min="14093" max="14336" width="9.109375" style="122"/>
    <col min="14337" max="14337" width="5.5546875" style="122" customWidth="1"/>
    <col min="14338" max="14338" width="79.33203125" style="122" customWidth="1"/>
    <col min="14339" max="14339" width="6.33203125" style="122" customWidth="1"/>
    <col min="14340" max="14340" width="7.5546875" style="122" customWidth="1"/>
    <col min="14341" max="14341" width="3" style="122" customWidth="1"/>
    <col min="14342" max="14342" width="20" style="122" customWidth="1"/>
    <col min="14343" max="14343" width="9.109375" style="122"/>
    <col min="14344" max="14344" width="16.6640625" style="122" customWidth="1"/>
    <col min="14345" max="14345" width="9.88671875" style="122" customWidth="1"/>
    <col min="14346" max="14346" width="2.5546875" style="122" bestFit="1" customWidth="1"/>
    <col min="14347" max="14347" width="9.109375" style="122"/>
    <col min="14348" max="14348" width="9" style="122" customWidth="1"/>
    <col min="14349" max="14592" width="9.109375" style="122"/>
    <col min="14593" max="14593" width="5.5546875" style="122" customWidth="1"/>
    <col min="14594" max="14594" width="79.33203125" style="122" customWidth="1"/>
    <col min="14595" max="14595" width="6.33203125" style="122" customWidth="1"/>
    <col min="14596" max="14596" width="7.5546875" style="122" customWidth="1"/>
    <col min="14597" max="14597" width="3" style="122" customWidth="1"/>
    <col min="14598" max="14598" width="20" style="122" customWidth="1"/>
    <col min="14599" max="14599" width="9.109375" style="122"/>
    <col min="14600" max="14600" width="16.6640625" style="122" customWidth="1"/>
    <col min="14601" max="14601" width="9.88671875" style="122" customWidth="1"/>
    <col min="14602" max="14602" width="2.5546875" style="122" bestFit="1" customWidth="1"/>
    <col min="14603" max="14603" width="9.109375" style="122"/>
    <col min="14604" max="14604" width="9" style="122" customWidth="1"/>
    <col min="14605" max="14848" width="9.109375" style="122"/>
    <col min="14849" max="14849" width="5.5546875" style="122" customWidth="1"/>
    <col min="14850" max="14850" width="79.33203125" style="122" customWidth="1"/>
    <col min="14851" max="14851" width="6.33203125" style="122" customWidth="1"/>
    <col min="14852" max="14852" width="7.5546875" style="122" customWidth="1"/>
    <col min="14853" max="14853" width="3" style="122" customWidth="1"/>
    <col min="14854" max="14854" width="20" style="122" customWidth="1"/>
    <col min="14855" max="14855" width="9.109375" style="122"/>
    <col min="14856" max="14856" width="16.6640625" style="122" customWidth="1"/>
    <col min="14857" max="14857" width="9.88671875" style="122" customWidth="1"/>
    <col min="14858" max="14858" width="2.5546875" style="122" bestFit="1" customWidth="1"/>
    <col min="14859" max="14859" width="9.109375" style="122"/>
    <col min="14860" max="14860" width="9" style="122" customWidth="1"/>
    <col min="14861" max="15104" width="9.109375" style="122"/>
    <col min="15105" max="15105" width="5.5546875" style="122" customWidth="1"/>
    <col min="15106" max="15106" width="79.33203125" style="122" customWidth="1"/>
    <col min="15107" max="15107" width="6.33203125" style="122" customWidth="1"/>
    <col min="15108" max="15108" width="7.5546875" style="122" customWidth="1"/>
    <col min="15109" max="15109" width="3" style="122" customWidth="1"/>
    <col min="15110" max="15110" width="20" style="122" customWidth="1"/>
    <col min="15111" max="15111" width="9.109375" style="122"/>
    <col min="15112" max="15112" width="16.6640625" style="122" customWidth="1"/>
    <col min="15113" max="15113" width="9.88671875" style="122" customWidth="1"/>
    <col min="15114" max="15114" width="2.5546875" style="122" bestFit="1" customWidth="1"/>
    <col min="15115" max="15115" width="9.109375" style="122"/>
    <col min="15116" max="15116" width="9" style="122" customWidth="1"/>
    <col min="15117" max="15360" width="9.109375" style="122"/>
    <col min="15361" max="15361" width="5.5546875" style="122" customWidth="1"/>
    <col min="15362" max="15362" width="79.33203125" style="122" customWidth="1"/>
    <col min="15363" max="15363" width="6.33203125" style="122" customWidth="1"/>
    <col min="15364" max="15364" width="7.5546875" style="122" customWidth="1"/>
    <col min="15365" max="15365" width="3" style="122" customWidth="1"/>
    <col min="15366" max="15366" width="20" style="122" customWidth="1"/>
    <col min="15367" max="15367" width="9.109375" style="122"/>
    <col min="15368" max="15368" width="16.6640625" style="122" customWidth="1"/>
    <col min="15369" max="15369" width="9.88671875" style="122" customWidth="1"/>
    <col min="15370" max="15370" width="2.5546875" style="122" bestFit="1" customWidth="1"/>
    <col min="15371" max="15371" width="9.109375" style="122"/>
    <col min="15372" max="15372" width="9" style="122" customWidth="1"/>
    <col min="15373" max="15616" width="9.109375" style="122"/>
    <col min="15617" max="15617" width="5.5546875" style="122" customWidth="1"/>
    <col min="15618" max="15618" width="79.33203125" style="122" customWidth="1"/>
    <col min="15619" max="15619" width="6.33203125" style="122" customWidth="1"/>
    <col min="15620" max="15620" width="7.5546875" style="122" customWidth="1"/>
    <col min="15621" max="15621" width="3" style="122" customWidth="1"/>
    <col min="15622" max="15622" width="20" style="122" customWidth="1"/>
    <col min="15623" max="15623" width="9.109375" style="122"/>
    <col min="15624" max="15624" width="16.6640625" style="122" customWidth="1"/>
    <col min="15625" max="15625" width="9.88671875" style="122" customWidth="1"/>
    <col min="15626" max="15626" width="2.5546875" style="122" bestFit="1" customWidth="1"/>
    <col min="15627" max="15627" width="9.109375" style="122"/>
    <col min="15628" max="15628" width="9" style="122" customWidth="1"/>
    <col min="15629" max="15872" width="9.109375" style="122"/>
    <col min="15873" max="15873" width="5.5546875" style="122" customWidth="1"/>
    <col min="15874" max="15874" width="79.33203125" style="122" customWidth="1"/>
    <col min="15875" max="15875" width="6.33203125" style="122" customWidth="1"/>
    <col min="15876" max="15876" width="7.5546875" style="122" customWidth="1"/>
    <col min="15877" max="15877" width="3" style="122" customWidth="1"/>
    <col min="15878" max="15878" width="20" style="122" customWidth="1"/>
    <col min="15879" max="15879" width="9.109375" style="122"/>
    <col min="15880" max="15880" width="16.6640625" style="122" customWidth="1"/>
    <col min="15881" max="15881" width="9.88671875" style="122" customWidth="1"/>
    <col min="15882" max="15882" width="2.5546875" style="122" bestFit="1" customWidth="1"/>
    <col min="15883" max="15883" width="9.109375" style="122"/>
    <col min="15884" max="15884" width="9" style="122" customWidth="1"/>
    <col min="15885" max="16128" width="9.109375" style="122"/>
    <col min="16129" max="16129" width="5.5546875" style="122" customWidth="1"/>
    <col min="16130" max="16130" width="79.33203125" style="122" customWidth="1"/>
    <col min="16131" max="16131" width="6.33203125" style="122" customWidth="1"/>
    <col min="16132" max="16132" width="7.5546875" style="122" customWidth="1"/>
    <col min="16133" max="16133" width="3" style="122" customWidth="1"/>
    <col min="16134" max="16134" width="20" style="122" customWidth="1"/>
    <col min="16135" max="16135" width="9.109375" style="122"/>
    <col min="16136" max="16136" width="16.6640625" style="122" customWidth="1"/>
    <col min="16137" max="16137" width="9.88671875" style="122" customWidth="1"/>
    <col min="16138" max="16138" width="2.5546875" style="122" bestFit="1" customWidth="1"/>
    <col min="16139" max="16139" width="9.109375" style="122"/>
    <col min="16140" max="16140" width="9" style="122" customWidth="1"/>
    <col min="16141" max="16384" width="9.109375" style="122"/>
  </cols>
  <sheetData>
    <row r="1" spans="1:10" s="101" customFormat="1" ht="17.399999999999999" x14ac:dyDescent="0.25">
      <c r="A1" s="100" t="s">
        <v>267</v>
      </c>
      <c r="B1" s="105"/>
      <c r="E1" s="102"/>
      <c r="J1" s="103"/>
    </row>
    <row r="2" spans="1:10" s="105" customFormat="1" ht="17.399999999999999" x14ac:dyDescent="0.25">
      <c r="A2" s="100"/>
      <c r="B2" s="132"/>
      <c r="C2" s="104"/>
      <c r="E2" s="106"/>
      <c r="J2" s="107"/>
    </row>
    <row r="3" spans="1:10" s="101" customFormat="1" ht="18" thickBot="1" x14ac:dyDescent="0.3">
      <c r="A3" s="108" t="s">
        <v>268</v>
      </c>
      <c r="B3" s="133"/>
      <c r="C3" s="96"/>
      <c r="D3" s="109"/>
      <c r="E3" s="109"/>
      <c r="F3" s="109"/>
      <c r="J3" s="103"/>
    </row>
    <row r="4" spans="1:10" s="105" customFormat="1" ht="17.399999999999999" x14ac:dyDescent="0.25">
      <c r="A4" s="100"/>
      <c r="B4" s="132"/>
      <c r="C4" s="104"/>
      <c r="E4" s="106"/>
      <c r="J4" s="107"/>
    </row>
    <row r="5" spans="1:10" s="105" customFormat="1" ht="22.8" x14ac:dyDescent="0.2">
      <c r="A5" s="135">
        <f>1</f>
        <v>1</v>
      </c>
      <c r="B5" s="118" t="s">
        <v>269</v>
      </c>
      <c r="C5" s="104"/>
      <c r="E5" s="106"/>
      <c r="J5" s="107"/>
    </row>
    <row r="6" spans="1:10" s="103" customFormat="1" ht="22.8" x14ac:dyDescent="0.25">
      <c r="A6" s="135">
        <v>2</v>
      </c>
      <c r="B6" s="134" t="s">
        <v>270</v>
      </c>
      <c r="D6" s="111"/>
      <c r="F6" s="112"/>
    </row>
    <row r="7" spans="1:10" s="103" customFormat="1" ht="12" x14ac:dyDescent="0.25">
      <c r="A7" s="135">
        <v>3</v>
      </c>
      <c r="B7" s="134" t="s">
        <v>271</v>
      </c>
      <c r="D7" s="111"/>
      <c r="F7" s="112"/>
    </row>
    <row r="8" spans="1:10" s="103" customFormat="1" ht="22.8" x14ac:dyDescent="0.25">
      <c r="A8" s="135">
        <v>4</v>
      </c>
      <c r="B8" s="134" t="s">
        <v>272</v>
      </c>
      <c r="D8" s="111"/>
      <c r="F8" s="112"/>
    </row>
    <row r="9" spans="1:10" s="103" customFormat="1" ht="12" x14ac:dyDescent="0.25">
      <c r="A9" s="135">
        <v>5</v>
      </c>
      <c r="B9" s="134" t="s">
        <v>273</v>
      </c>
      <c r="D9" s="111"/>
      <c r="F9" s="112"/>
    </row>
    <row r="10" spans="1:10" s="103" customFormat="1" ht="22.8" x14ac:dyDescent="0.25">
      <c r="A10" s="110"/>
      <c r="B10" s="171" t="s">
        <v>274</v>
      </c>
      <c r="D10" s="111"/>
      <c r="F10" s="112"/>
    </row>
    <row r="11" spans="1:10" s="103" customFormat="1" ht="12" x14ac:dyDescent="0.25">
      <c r="A11" s="110"/>
      <c r="B11" s="134" t="s">
        <v>275</v>
      </c>
      <c r="D11" s="111"/>
      <c r="F11" s="112"/>
    </row>
    <row r="12" spans="1:10" s="103" customFormat="1" ht="22.8" x14ac:dyDescent="0.25">
      <c r="A12" s="110"/>
      <c r="B12" s="134" t="s">
        <v>276</v>
      </c>
      <c r="D12" s="111"/>
      <c r="F12" s="112"/>
    </row>
    <row r="13" spans="1:10" s="103" customFormat="1" ht="22.8" x14ac:dyDescent="0.25">
      <c r="A13" s="110"/>
      <c r="B13" s="134" t="s">
        <v>277</v>
      </c>
      <c r="D13" s="111"/>
      <c r="F13" s="112"/>
    </row>
    <row r="14" spans="1:10" s="103" customFormat="1" ht="14.4" customHeight="1" x14ac:dyDescent="0.25">
      <c r="A14" s="110"/>
      <c r="B14" s="134" t="s">
        <v>278</v>
      </c>
      <c r="D14" s="111"/>
      <c r="F14" s="112"/>
    </row>
    <row r="15" spans="1:10" s="103" customFormat="1" ht="22.8" x14ac:dyDescent="0.25">
      <c r="A15" s="110"/>
      <c r="B15" s="134" t="s">
        <v>279</v>
      </c>
      <c r="D15" s="111"/>
      <c r="F15" s="112"/>
    </row>
    <row r="16" spans="1:10" s="103" customFormat="1" ht="22.8" x14ac:dyDescent="0.25">
      <c r="A16" s="110"/>
      <c r="B16" s="134" t="s">
        <v>280</v>
      </c>
      <c r="D16" s="111"/>
      <c r="F16" s="112"/>
    </row>
    <row r="17" spans="1:6" s="103" customFormat="1" ht="22.8" x14ac:dyDescent="0.25">
      <c r="A17" s="110"/>
      <c r="B17" s="134" t="s">
        <v>281</v>
      </c>
      <c r="D17" s="111"/>
      <c r="F17" s="112"/>
    </row>
    <row r="18" spans="1:6" s="103" customFormat="1" ht="15" customHeight="1" x14ac:dyDescent="0.25">
      <c r="A18" s="110"/>
      <c r="B18" s="134" t="s">
        <v>282</v>
      </c>
      <c r="D18" s="111"/>
      <c r="F18" s="112"/>
    </row>
    <row r="19" spans="1:6" s="113" customFormat="1" ht="15.6" x14ac:dyDescent="0.25">
      <c r="A19" s="110"/>
      <c r="B19" s="134" t="s">
        <v>283</v>
      </c>
      <c r="D19" s="114"/>
    </row>
    <row r="20" spans="1:6" s="103" customFormat="1" ht="12" x14ac:dyDescent="0.25">
      <c r="A20" s="110"/>
      <c r="B20" s="134" t="s">
        <v>284</v>
      </c>
      <c r="D20" s="111"/>
      <c r="F20" s="112"/>
    </row>
    <row r="21" spans="1:6" s="103" customFormat="1" ht="12" x14ac:dyDescent="0.25">
      <c r="A21" s="110"/>
      <c r="B21" s="134" t="s">
        <v>285</v>
      </c>
      <c r="D21" s="111"/>
      <c r="F21" s="112"/>
    </row>
    <row r="22" spans="1:6" s="103" customFormat="1" ht="12" x14ac:dyDescent="0.25">
      <c r="A22" s="110"/>
      <c r="B22" s="134" t="s">
        <v>286</v>
      </c>
      <c r="D22" s="111"/>
      <c r="F22" s="112"/>
    </row>
    <row r="23" spans="1:6" s="103" customFormat="1" ht="12" x14ac:dyDescent="0.25">
      <c r="A23" s="110"/>
      <c r="B23" s="134" t="s">
        <v>345</v>
      </c>
      <c r="D23" s="111"/>
      <c r="F23" s="112"/>
    </row>
    <row r="24" spans="1:6" s="103" customFormat="1" ht="34.200000000000003" x14ac:dyDescent="0.25">
      <c r="A24" s="110"/>
      <c r="B24" s="134" t="s">
        <v>349</v>
      </c>
      <c r="D24" s="111"/>
      <c r="F24" s="112"/>
    </row>
    <row r="25" spans="1:6" s="103" customFormat="1" x14ac:dyDescent="0.25">
      <c r="A25" s="110"/>
      <c r="B25" s="163" t="s">
        <v>350</v>
      </c>
      <c r="D25" s="111"/>
      <c r="F25" s="112"/>
    </row>
    <row r="26" spans="1:6" s="103" customFormat="1" ht="26.4" x14ac:dyDescent="0.25">
      <c r="A26" s="110"/>
      <c r="B26" s="157" t="s">
        <v>324</v>
      </c>
      <c r="D26" s="111"/>
      <c r="F26" s="112"/>
    </row>
    <row r="27" spans="1:6" s="103" customFormat="1" ht="12" x14ac:dyDescent="0.25">
      <c r="A27" s="110"/>
      <c r="B27" s="134"/>
      <c r="D27" s="111"/>
      <c r="F27" s="112"/>
    </row>
    <row r="28" spans="1:6" s="103" customFormat="1" x14ac:dyDescent="0.25">
      <c r="A28" s="110"/>
      <c r="B28" s="165" t="s">
        <v>316</v>
      </c>
      <c r="D28" s="111"/>
      <c r="F28" s="112"/>
    </row>
    <row r="29" spans="1:6" s="116" customFormat="1" x14ac:dyDescent="0.25">
      <c r="A29" s="110"/>
      <c r="B29" s="158" t="s">
        <v>317</v>
      </c>
      <c r="D29" s="117"/>
    </row>
    <row r="30" spans="1:6" s="116" customFormat="1" x14ac:dyDescent="0.2">
      <c r="A30" s="110"/>
      <c r="B30" s="157" t="s">
        <v>318</v>
      </c>
      <c r="D30" s="117"/>
      <c r="E30" s="118"/>
    </row>
    <row r="31" spans="1:6" s="116" customFormat="1" x14ac:dyDescent="0.25">
      <c r="A31" s="110"/>
      <c r="B31" s="158" t="s">
        <v>319</v>
      </c>
      <c r="D31" s="117"/>
    </row>
    <row r="32" spans="1:6" s="116" customFormat="1" ht="26.4" x14ac:dyDescent="0.25">
      <c r="A32" s="110"/>
      <c r="B32" s="159" t="s">
        <v>320</v>
      </c>
      <c r="D32" s="117"/>
    </row>
    <row r="33" spans="1:4" s="116" customFormat="1" x14ac:dyDescent="0.25">
      <c r="A33" s="110"/>
      <c r="B33" s="158" t="s">
        <v>321</v>
      </c>
      <c r="D33" s="117"/>
    </row>
    <row r="34" spans="1:4" s="116" customFormat="1" x14ac:dyDescent="0.25">
      <c r="A34" s="119"/>
      <c r="B34" s="157" t="s">
        <v>322</v>
      </c>
      <c r="D34" s="117"/>
    </row>
    <row r="35" spans="1:4" s="116" customFormat="1" ht="26.4" x14ac:dyDescent="0.25">
      <c r="A35" s="119"/>
      <c r="B35" s="157" t="s">
        <v>270</v>
      </c>
      <c r="D35" s="117"/>
    </row>
    <row r="36" spans="1:4" s="116" customFormat="1" x14ac:dyDescent="0.25">
      <c r="A36" s="119"/>
      <c r="B36" s="157" t="s">
        <v>325</v>
      </c>
      <c r="D36" s="117"/>
    </row>
    <row r="37" spans="1:4" s="116" customFormat="1" ht="26.4" x14ac:dyDescent="0.25">
      <c r="A37" s="119"/>
      <c r="B37" s="157" t="s">
        <v>323</v>
      </c>
      <c r="D37" s="117"/>
    </row>
    <row r="38" spans="1:4" s="116" customFormat="1" x14ac:dyDescent="0.25">
      <c r="A38" s="119"/>
      <c r="B38" s="158" t="s">
        <v>326</v>
      </c>
      <c r="D38" s="117"/>
    </row>
    <row r="39" spans="1:4" s="116" customFormat="1" ht="26.4" x14ac:dyDescent="0.25">
      <c r="A39" s="119"/>
      <c r="B39" s="157" t="s">
        <v>272</v>
      </c>
      <c r="D39" s="117"/>
    </row>
    <row r="40" spans="1:4" s="116" customFormat="1" x14ac:dyDescent="0.25">
      <c r="A40" s="119"/>
      <c r="B40" s="163"/>
      <c r="D40" s="117"/>
    </row>
    <row r="41" spans="1:4" s="116" customFormat="1" x14ac:dyDescent="0.25">
      <c r="A41" s="119"/>
      <c r="B41" s="164" t="s">
        <v>327</v>
      </c>
      <c r="D41" s="117"/>
    </row>
    <row r="42" spans="1:4" s="116" customFormat="1" ht="26.4" x14ac:dyDescent="0.25">
      <c r="A42" s="119"/>
      <c r="B42" s="163" t="s">
        <v>328</v>
      </c>
      <c r="D42" s="117"/>
    </row>
    <row r="43" spans="1:4" s="116" customFormat="1" ht="79.2" x14ac:dyDescent="0.25">
      <c r="A43" s="119"/>
      <c r="B43" s="163" t="s">
        <v>329</v>
      </c>
      <c r="D43" s="117"/>
    </row>
    <row r="44" spans="1:4" s="116" customFormat="1" ht="26.4" x14ac:dyDescent="0.25">
      <c r="A44" s="119"/>
      <c r="B44" s="163" t="s">
        <v>330</v>
      </c>
      <c r="D44" s="117"/>
    </row>
    <row r="45" spans="1:4" s="116" customFormat="1" x14ac:dyDescent="0.25">
      <c r="A45" s="119"/>
      <c r="B45" s="161"/>
      <c r="D45" s="117"/>
    </row>
    <row r="46" spans="1:4" s="116" customFormat="1" x14ac:dyDescent="0.25">
      <c r="A46" s="119"/>
      <c r="B46" s="165" t="s">
        <v>331</v>
      </c>
      <c r="D46" s="117"/>
    </row>
    <row r="47" spans="1:4" s="116" customFormat="1" ht="29.4" x14ac:dyDescent="0.25">
      <c r="A47" s="119"/>
      <c r="B47" s="166" t="s">
        <v>332</v>
      </c>
      <c r="D47" s="117"/>
    </row>
    <row r="48" spans="1:4" s="116" customFormat="1" ht="42.6" x14ac:dyDescent="0.25">
      <c r="A48" s="119"/>
      <c r="B48" s="166" t="s">
        <v>333</v>
      </c>
      <c r="D48" s="117"/>
    </row>
    <row r="49" spans="1:4" s="116" customFormat="1" x14ac:dyDescent="0.25">
      <c r="A49" s="119"/>
      <c r="B49" s="161"/>
      <c r="D49" s="117"/>
    </row>
    <row r="50" spans="1:4" s="116" customFormat="1" x14ac:dyDescent="0.25">
      <c r="A50" s="119"/>
      <c r="B50" s="165" t="s">
        <v>334</v>
      </c>
      <c r="D50" s="117"/>
    </row>
    <row r="51" spans="1:4" s="116" customFormat="1" ht="29.4" x14ac:dyDescent="0.25">
      <c r="A51" s="119"/>
      <c r="B51" s="166" t="s">
        <v>335</v>
      </c>
      <c r="D51" s="117"/>
    </row>
    <row r="52" spans="1:4" s="116" customFormat="1" x14ac:dyDescent="0.25">
      <c r="A52" s="119"/>
      <c r="B52" s="162" t="s">
        <v>336</v>
      </c>
      <c r="D52" s="117"/>
    </row>
    <row r="53" spans="1:4" s="116" customFormat="1" x14ac:dyDescent="0.25">
      <c r="A53" s="119"/>
      <c r="B53" s="161"/>
      <c r="D53" s="117"/>
    </row>
    <row r="54" spans="1:4" s="116" customFormat="1" x14ac:dyDescent="0.25">
      <c r="A54" s="119"/>
      <c r="B54" s="160" t="s">
        <v>337</v>
      </c>
      <c r="D54" s="117"/>
    </row>
    <row r="55" spans="1:4" s="116" customFormat="1" ht="29.4" x14ac:dyDescent="0.25">
      <c r="A55" s="119"/>
      <c r="B55" s="166" t="s">
        <v>338</v>
      </c>
      <c r="D55" s="117"/>
    </row>
    <row r="56" spans="1:4" s="116" customFormat="1" ht="29.4" x14ac:dyDescent="0.25">
      <c r="A56" s="119"/>
      <c r="B56" s="166" t="s">
        <v>339</v>
      </c>
      <c r="D56" s="117"/>
    </row>
    <row r="57" spans="1:4" s="116" customFormat="1" ht="29.4" x14ac:dyDescent="0.25">
      <c r="A57" s="119"/>
      <c r="B57" s="166" t="s">
        <v>340</v>
      </c>
      <c r="D57" s="117"/>
    </row>
    <row r="58" spans="1:4" s="116" customFormat="1" ht="42.6" x14ac:dyDescent="0.25">
      <c r="A58" s="119"/>
      <c r="B58" s="166" t="s">
        <v>341</v>
      </c>
      <c r="D58" s="117"/>
    </row>
    <row r="59" spans="1:4" s="116" customFormat="1" ht="29.4" x14ac:dyDescent="0.25">
      <c r="A59" s="119"/>
      <c r="B59" s="166" t="s">
        <v>342</v>
      </c>
      <c r="D59" s="117"/>
    </row>
    <row r="60" spans="1:4" s="116" customFormat="1" ht="14.4" x14ac:dyDescent="0.3">
      <c r="A60" s="119"/>
      <c r="B60" s="167" t="s">
        <v>343</v>
      </c>
      <c r="D60" s="117"/>
    </row>
    <row r="61" spans="1:4" s="116" customFormat="1" x14ac:dyDescent="0.25">
      <c r="A61" s="119"/>
      <c r="B61" s="161" t="s">
        <v>344</v>
      </c>
      <c r="D61" s="117"/>
    </row>
    <row r="62" spans="1:4" s="116" customFormat="1" ht="11.4" x14ac:dyDescent="0.25">
      <c r="A62" s="119"/>
      <c r="B62" s="115"/>
      <c r="D62" s="117"/>
    </row>
    <row r="63" spans="1:4" s="116" customFormat="1" ht="11.4" x14ac:dyDescent="0.25">
      <c r="A63" s="119"/>
      <c r="B63" s="115"/>
      <c r="D63" s="117"/>
    </row>
    <row r="64" spans="1:4" s="116" customFormat="1" ht="11.4" x14ac:dyDescent="0.25">
      <c r="A64" s="119"/>
      <c r="B64" s="115"/>
      <c r="D64" s="117"/>
    </row>
    <row r="65" spans="1:4" s="116" customFormat="1" ht="11.4" x14ac:dyDescent="0.25">
      <c r="A65" s="119"/>
      <c r="B65" s="115"/>
      <c r="D65" s="117"/>
    </row>
    <row r="66" spans="1:4" s="116" customFormat="1" ht="11.4" x14ac:dyDescent="0.25">
      <c r="A66" s="119"/>
      <c r="B66" s="115"/>
      <c r="D66" s="117"/>
    </row>
    <row r="67" spans="1:4" s="116" customFormat="1" ht="11.4" x14ac:dyDescent="0.25">
      <c r="A67" s="119"/>
      <c r="B67" s="115"/>
      <c r="D67" s="117"/>
    </row>
    <row r="68" spans="1:4" s="116" customFormat="1" ht="11.4" x14ac:dyDescent="0.25">
      <c r="A68" s="119"/>
      <c r="B68" s="115"/>
      <c r="D68" s="117"/>
    </row>
    <row r="69" spans="1:4" s="116" customFormat="1" ht="11.4" x14ac:dyDescent="0.25">
      <c r="A69" s="119"/>
      <c r="B69" s="115"/>
      <c r="D69" s="117"/>
    </row>
    <row r="70" spans="1:4" s="116" customFormat="1" ht="11.4" x14ac:dyDescent="0.25">
      <c r="A70" s="119"/>
      <c r="B70" s="115"/>
      <c r="D70" s="117"/>
    </row>
    <row r="71" spans="1:4" s="116" customFormat="1" ht="11.4" x14ac:dyDescent="0.25">
      <c r="A71" s="119"/>
      <c r="B71" s="115"/>
      <c r="D71" s="117"/>
    </row>
    <row r="72" spans="1:4" s="116" customFormat="1" ht="11.4" x14ac:dyDescent="0.25">
      <c r="A72" s="119"/>
      <c r="B72" s="115"/>
      <c r="D72" s="117"/>
    </row>
    <row r="73" spans="1:4" s="116" customFormat="1" ht="11.4" x14ac:dyDescent="0.25">
      <c r="A73" s="119"/>
      <c r="B73" s="115"/>
      <c r="D73" s="117"/>
    </row>
    <row r="74" spans="1:4" s="116" customFormat="1" ht="11.4" x14ac:dyDescent="0.25">
      <c r="A74" s="119"/>
      <c r="B74" s="115"/>
      <c r="D74" s="117"/>
    </row>
    <row r="75" spans="1:4" s="116" customFormat="1" ht="11.4" x14ac:dyDescent="0.25">
      <c r="A75" s="119"/>
      <c r="B75" s="115"/>
      <c r="D75" s="117"/>
    </row>
    <row r="76" spans="1:4" s="116" customFormat="1" ht="11.4" x14ac:dyDescent="0.25">
      <c r="A76" s="119"/>
      <c r="B76" s="115"/>
      <c r="D76" s="117"/>
    </row>
    <row r="77" spans="1:4" s="116" customFormat="1" ht="11.4" x14ac:dyDescent="0.25">
      <c r="A77" s="119"/>
      <c r="B77" s="115"/>
      <c r="D77" s="117"/>
    </row>
    <row r="78" spans="1:4" s="116" customFormat="1" ht="11.4" x14ac:dyDescent="0.25">
      <c r="A78" s="119"/>
      <c r="B78" s="115"/>
      <c r="D78" s="117"/>
    </row>
    <row r="79" spans="1:4" s="116" customFormat="1" ht="11.4" x14ac:dyDescent="0.25">
      <c r="A79" s="119"/>
      <c r="B79" s="115"/>
      <c r="D79" s="117"/>
    </row>
    <row r="80" spans="1:4" s="116" customFormat="1" ht="11.4" x14ac:dyDescent="0.25">
      <c r="A80" s="119"/>
      <c r="B80" s="115"/>
      <c r="D80" s="117"/>
    </row>
    <row r="81" spans="1:4" s="116" customFormat="1" ht="11.4" x14ac:dyDescent="0.25">
      <c r="A81" s="119"/>
      <c r="B81" s="115"/>
      <c r="D81" s="117"/>
    </row>
    <row r="82" spans="1:4" s="116" customFormat="1" ht="11.4" x14ac:dyDescent="0.25">
      <c r="A82" s="119"/>
      <c r="B82" s="115"/>
      <c r="D82" s="117"/>
    </row>
    <row r="83" spans="1:4" s="116" customFormat="1" ht="11.4" x14ac:dyDescent="0.25">
      <c r="A83" s="119"/>
      <c r="B83" s="115"/>
      <c r="D83" s="117"/>
    </row>
    <row r="84" spans="1:4" s="116" customFormat="1" ht="11.4" x14ac:dyDescent="0.25">
      <c r="A84" s="119"/>
      <c r="B84" s="115"/>
      <c r="D84" s="117"/>
    </row>
    <row r="85" spans="1:4" s="116" customFormat="1" ht="11.4" x14ac:dyDescent="0.25">
      <c r="A85" s="119"/>
      <c r="B85" s="115"/>
      <c r="D85" s="117"/>
    </row>
    <row r="86" spans="1:4" s="116" customFormat="1" ht="11.4" x14ac:dyDescent="0.25">
      <c r="A86" s="119"/>
      <c r="B86" s="115"/>
      <c r="D86" s="117"/>
    </row>
    <row r="87" spans="1:4" s="116" customFormat="1" ht="11.4" x14ac:dyDescent="0.25">
      <c r="A87" s="119"/>
      <c r="B87" s="115"/>
      <c r="D87" s="117"/>
    </row>
    <row r="88" spans="1:4" s="116" customFormat="1" ht="11.4" x14ac:dyDescent="0.25">
      <c r="A88" s="119"/>
      <c r="B88" s="115"/>
      <c r="D88" s="117"/>
    </row>
    <row r="89" spans="1:4" s="116" customFormat="1" ht="11.4" x14ac:dyDescent="0.25">
      <c r="A89" s="119"/>
      <c r="B89" s="115"/>
      <c r="D89" s="117"/>
    </row>
    <row r="90" spans="1:4" s="116" customFormat="1" ht="11.4" x14ac:dyDescent="0.25">
      <c r="A90" s="119"/>
      <c r="B90" s="115"/>
      <c r="D90" s="117"/>
    </row>
    <row r="91" spans="1:4" s="116" customFormat="1" ht="11.4" x14ac:dyDescent="0.25">
      <c r="A91" s="119"/>
      <c r="B91" s="115"/>
      <c r="D91" s="117"/>
    </row>
    <row r="92" spans="1:4" s="116" customFormat="1" ht="11.4" x14ac:dyDescent="0.25">
      <c r="A92" s="119"/>
      <c r="B92" s="115"/>
      <c r="D92" s="117"/>
    </row>
    <row r="93" spans="1:4" s="116" customFormat="1" ht="11.4" x14ac:dyDescent="0.25">
      <c r="A93" s="119"/>
      <c r="B93" s="115"/>
      <c r="D93" s="117"/>
    </row>
    <row r="94" spans="1:4" s="116" customFormat="1" ht="11.4" x14ac:dyDescent="0.25">
      <c r="A94" s="119"/>
      <c r="B94" s="115"/>
      <c r="D94" s="117"/>
    </row>
    <row r="95" spans="1:4" s="116" customFormat="1" ht="11.4" x14ac:dyDescent="0.25">
      <c r="A95" s="119"/>
      <c r="B95" s="115"/>
      <c r="D95" s="117"/>
    </row>
    <row r="96" spans="1:4" s="116" customFormat="1" ht="11.4" x14ac:dyDescent="0.25">
      <c r="A96" s="119"/>
      <c r="B96" s="115"/>
      <c r="D96" s="117"/>
    </row>
    <row r="97" spans="1:4" s="116" customFormat="1" ht="11.4" x14ac:dyDescent="0.25">
      <c r="A97" s="119"/>
      <c r="B97" s="115"/>
      <c r="D97" s="117"/>
    </row>
    <row r="98" spans="1:4" s="116" customFormat="1" ht="11.4" x14ac:dyDescent="0.25">
      <c r="A98" s="119"/>
      <c r="B98" s="115"/>
      <c r="D98" s="117"/>
    </row>
    <row r="99" spans="1:4" s="116" customFormat="1" ht="11.4" x14ac:dyDescent="0.25">
      <c r="A99" s="119"/>
      <c r="B99" s="115"/>
      <c r="D99" s="117"/>
    </row>
    <row r="100" spans="1:4" s="116" customFormat="1" ht="11.4" x14ac:dyDescent="0.25">
      <c r="A100" s="119"/>
      <c r="B100" s="115"/>
      <c r="D100" s="117"/>
    </row>
    <row r="101" spans="1:4" s="116" customFormat="1" x14ac:dyDescent="0.25">
      <c r="A101" s="120"/>
      <c r="B101" s="121"/>
      <c r="D101" s="117"/>
    </row>
    <row r="102" spans="1:4" s="116" customFormat="1" x14ac:dyDescent="0.25">
      <c r="A102" s="120"/>
      <c r="B102" s="121"/>
      <c r="D102" s="117"/>
    </row>
    <row r="103" spans="1:4" s="116" customFormat="1" x14ac:dyDescent="0.25">
      <c r="A103" s="120"/>
      <c r="B103" s="121"/>
      <c r="D103" s="117"/>
    </row>
    <row r="104" spans="1:4" s="116" customFormat="1" x14ac:dyDescent="0.25">
      <c r="A104" s="120"/>
      <c r="B104" s="121"/>
      <c r="D104" s="117"/>
    </row>
  </sheetData>
  <pageMargins left="0.7" right="0.7" top="0.75" bottom="0.75" header="0.3" footer="0.3"/>
  <pageSetup paperSize="9" firstPageNumber="0" orientation="portrait" horizontalDpi="300" verticalDpi="300" r:id="rId1"/>
  <headerFooter alignWithMargins="0">
    <oddHeader>&amp;L_x000D__x000D_&amp;9</oddHeader>
    <oddFooter>&amp;C&amp;6 &amp; List: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zoomScaleNormal="100" zoomScaleSheetLayoutView="115" workbookViewId="0"/>
  </sheetViews>
  <sheetFormatPr defaultRowHeight="13.2" x14ac:dyDescent="0.25"/>
  <cols>
    <col min="1" max="1" width="11.88671875" style="14" customWidth="1"/>
    <col min="2" max="2" width="31.88671875" style="14" customWidth="1"/>
    <col min="3" max="3" width="23.5546875" style="14" customWidth="1"/>
    <col min="4" max="4" width="19.6640625" style="14" customWidth="1"/>
    <col min="5" max="7" width="9.109375" style="14"/>
    <col min="8" max="8" width="13.44140625" style="14" bestFit="1" customWidth="1"/>
    <col min="9" max="256" width="9.109375" style="14"/>
    <col min="257" max="257" width="11.88671875" style="14" customWidth="1"/>
    <col min="258" max="258" width="31.88671875" style="14" customWidth="1"/>
    <col min="259" max="259" width="13.5546875" style="14" customWidth="1"/>
    <col min="260" max="260" width="26.5546875" style="14" customWidth="1"/>
    <col min="261" max="512" width="9.109375" style="14"/>
    <col min="513" max="513" width="11.88671875" style="14" customWidth="1"/>
    <col min="514" max="514" width="31.88671875" style="14" customWidth="1"/>
    <col min="515" max="515" width="13.5546875" style="14" customWidth="1"/>
    <col min="516" max="516" width="26.5546875" style="14" customWidth="1"/>
    <col min="517" max="768" width="9.109375" style="14"/>
    <col min="769" max="769" width="11.88671875" style="14" customWidth="1"/>
    <col min="770" max="770" width="31.88671875" style="14" customWidth="1"/>
    <col min="771" max="771" width="13.5546875" style="14" customWidth="1"/>
    <col min="772" max="772" width="26.5546875" style="14" customWidth="1"/>
    <col min="773" max="1024" width="9.109375" style="14"/>
    <col min="1025" max="1025" width="11.88671875" style="14" customWidth="1"/>
    <col min="1026" max="1026" width="31.88671875" style="14" customWidth="1"/>
    <col min="1027" max="1027" width="13.5546875" style="14" customWidth="1"/>
    <col min="1028" max="1028" width="26.5546875" style="14" customWidth="1"/>
    <col min="1029" max="1280" width="9.109375" style="14"/>
    <col min="1281" max="1281" width="11.88671875" style="14" customWidth="1"/>
    <col min="1282" max="1282" width="31.88671875" style="14" customWidth="1"/>
    <col min="1283" max="1283" width="13.5546875" style="14" customWidth="1"/>
    <col min="1284" max="1284" width="26.5546875" style="14" customWidth="1"/>
    <col min="1285" max="1536" width="9.109375" style="14"/>
    <col min="1537" max="1537" width="11.88671875" style="14" customWidth="1"/>
    <col min="1538" max="1538" width="31.88671875" style="14" customWidth="1"/>
    <col min="1539" max="1539" width="13.5546875" style="14" customWidth="1"/>
    <col min="1540" max="1540" width="26.5546875" style="14" customWidth="1"/>
    <col min="1541" max="1792" width="9.109375" style="14"/>
    <col min="1793" max="1793" width="11.88671875" style="14" customWidth="1"/>
    <col min="1794" max="1794" width="31.88671875" style="14" customWidth="1"/>
    <col min="1795" max="1795" width="13.5546875" style="14" customWidth="1"/>
    <col min="1796" max="1796" width="26.5546875" style="14" customWidth="1"/>
    <col min="1797" max="2048" width="9.109375" style="14"/>
    <col min="2049" max="2049" width="11.88671875" style="14" customWidth="1"/>
    <col min="2050" max="2050" width="31.88671875" style="14" customWidth="1"/>
    <col min="2051" max="2051" width="13.5546875" style="14" customWidth="1"/>
    <col min="2052" max="2052" width="26.5546875" style="14" customWidth="1"/>
    <col min="2053" max="2304" width="9.109375" style="14"/>
    <col min="2305" max="2305" width="11.88671875" style="14" customWidth="1"/>
    <col min="2306" max="2306" width="31.88671875" style="14" customWidth="1"/>
    <col min="2307" max="2307" width="13.5546875" style="14" customWidth="1"/>
    <col min="2308" max="2308" width="26.5546875" style="14" customWidth="1"/>
    <col min="2309" max="2560" width="9.109375" style="14"/>
    <col min="2561" max="2561" width="11.88671875" style="14" customWidth="1"/>
    <col min="2562" max="2562" width="31.88671875" style="14" customWidth="1"/>
    <col min="2563" max="2563" width="13.5546875" style="14" customWidth="1"/>
    <col min="2564" max="2564" width="26.5546875" style="14" customWidth="1"/>
    <col min="2565" max="2816" width="9.109375" style="14"/>
    <col min="2817" max="2817" width="11.88671875" style="14" customWidth="1"/>
    <col min="2818" max="2818" width="31.88671875" style="14" customWidth="1"/>
    <col min="2819" max="2819" width="13.5546875" style="14" customWidth="1"/>
    <col min="2820" max="2820" width="26.5546875" style="14" customWidth="1"/>
    <col min="2821" max="3072" width="9.109375" style="14"/>
    <col min="3073" max="3073" width="11.88671875" style="14" customWidth="1"/>
    <col min="3074" max="3074" width="31.88671875" style="14" customWidth="1"/>
    <col min="3075" max="3075" width="13.5546875" style="14" customWidth="1"/>
    <col min="3076" max="3076" width="26.5546875" style="14" customWidth="1"/>
    <col min="3077" max="3328" width="9.109375" style="14"/>
    <col min="3329" max="3329" width="11.88671875" style="14" customWidth="1"/>
    <col min="3330" max="3330" width="31.88671875" style="14" customWidth="1"/>
    <col min="3331" max="3331" width="13.5546875" style="14" customWidth="1"/>
    <col min="3332" max="3332" width="26.5546875" style="14" customWidth="1"/>
    <col min="3333" max="3584" width="9.109375" style="14"/>
    <col min="3585" max="3585" width="11.88671875" style="14" customWidth="1"/>
    <col min="3586" max="3586" width="31.88671875" style="14" customWidth="1"/>
    <col min="3587" max="3587" width="13.5546875" style="14" customWidth="1"/>
    <col min="3588" max="3588" width="26.5546875" style="14" customWidth="1"/>
    <col min="3589" max="3840" width="9.109375" style="14"/>
    <col min="3841" max="3841" width="11.88671875" style="14" customWidth="1"/>
    <col min="3842" max="3842" width="31.88671875" style="14" customWidth="1"/>
    <col min="3843" max="3843" width="13.5546875" style="14" customWidth="1"/>
    <col min="3844" max="3844" width="26.5546875" style="14" customWidth="1"/>
    <col min="3845" max="4096" width="9.109375" style="14"/>
    <col min="4097" max="4097" width="11.88671875" style="14" customWidth="1"/>
    <col min="4098" max="4098" width="31.88671875" style="14" customWidth="1"/>
    <col min="4099" max="4099" width="13.5546875" style="14" customWidth="1"/>
    <col min="4100" max="4100" width="26.5546875" style="14" customWidth="1"/>
    <col min="4101" max="4352" width="9.109375" style="14"/>
    <col min="4353" max="4353" width="11.88671875" style="14" customWidth="1"/>
    <col min="4354" max="4354" width="31.88671875" style="14" customWidth="1"/>
    <col min="4355" max="4355" width="13.5546875" style="14" customWidth="1"/>
    <col min="4356" max="4356" width="26.5546875" style="14" customWidth="1"/>
    <col min="4357" max="4608" width="9.109375" style="14"/>
    <col min="4609" max="4609" width="11.88671875" style="14" customWidth="1"/>
    <col min="4610" max="4610" width="31.88671875" style="14" customWidth="1"/>
    <col min="4611" max="4611" width="13.5546875" style="14" customWidth="1"/>
    <col min="4612" max="4612" width="26.5546875" style="14" customWidth="1"/>
    <col min="4613" max="4864" width="9.109375" style="14"/>
    <col min="4865" max="4865" width="11.88671875" style="14" customWidth="1"/>
    <col min="4866" max="4866" width="31.88671875" style="14" customWidth="1"/>
    <col min="4867" max="4867" width="13.5546875" style="14" customWidth="1"/>
    <col min="4868" max="4868" width="26.5546875" style="14" customWidth="1"/>
    <col min="4869" max="5120" width="9.109375" style="14"/>
    <col min="5121" max="5121" width="11.88671875" style="14" customWidth="1"/>
    <col min="5122" max="5122" width="31.88671875" style="14" customWidth="1"/>
    <col min="5123" max="5123" width="13.5546875" style="14" customWidth="1"/>
    <col min="5124" max="5124" width="26.5546875" style="14" customWidth="1"/>
    <col min="5125" max="5376" width="9.109375" style="14"/>
    <col min="5377" max="5377" width="11.88671875" style="14" customWidth="1"/>
    <col min="5378" max="5378" width="31.88671875" style="14" customWidth="1"/>
    <col min="5379" max="5379" width="13.5546875" style="14" customWidth="1"/>
    <col min="5380" max="5380" width="26.5546875" style="14" customWidth="1"/>
    <col min="5381" max="5632" width="9.109375" style="14"/>
    <col min="5633" max="5633" width="11.88671875" style="14" customWidth="1"/>
    <col min="5634" max="5634" width="31.88671875" style="14" customWidth="1"/>
    <col min="5635" max="5635" width="13.5546875" style="14" customWidth="1"/>
    <col min="5636" max="5636" width="26.5546875" style="14" customWidth="1"/>
    <col min="5637" max="5888" width="9.109375" style="14"/>
    <col min="5889" max="5889" width="11.88671875" style="14" customWidth="1"/>
    <col min="5890" max="5890" width="31.88671875" style="14" customWidth="1"/>
    <col min="5891" max="5891" width="13.5546875" style="14" customWidth="1"/>
    <col min="5892" max="5892" width="26.5546875" style="14" customWidth="1"/>
    <col min="5893" max="6144" width="9.109375" style="14"/>
    <col min="6145" max="6145" width="11.88671875" style="14" customWidth="1"/>
    <col min="6146" max="6146" width="31.88671875" style="14" customWidth="1"/>
    <col min="6147" max="6147" width="13.5546875" style="14" customWidth="1"/>
    <col min="6148" max="6148" width="26.5546875" style="14" customWidth="1"/>
    <col min="6149" max="6400" width="9.109375" style="14"/>
    <col min="6401" max="6401" width="11.88671875" style="14" customWidth="1"/>
    <col min="6402" max="6402" width="31.88671875" style="14" customWidth="1"/>
    <col min="6403" max="6403" width="13.5546875" style="14" customWidth="1"/>
    <col min="6404" max="6404" width="26.5546875" style="14" customWidth="1"/>
    <col min="6405" max="6656" width="9.109375" style="14"/>
    <col min="6657" max="6657" width="11.88671875" style="14" customWidth="1"/>
    <col min="6658" max="6658" width="31.88671875" style="14" customWidth="1"/>
    <col min="6659" max="6659" width="13.5546875" style="14" customWidth="1"/>
    <col min="6660" max="6660" width="26.5546875" style="14" customWidth="1"/>
    <col min="6661" max="6912" width="9.109375" style="14"/>
    <col min="6913" max="6913" width="11.88671875" style="14" customWidth="1"/>
    <col min="6914" max="6914" width="31.88671875" style="14" customWidth="1"/>
    <col min="6915" max="6915" width="13.5546875" style="14" customWidth="1"/>
    <col min="6916" max="6916" width="26.5546875" style="14" customWidth="1"/>
    <col min="6917" max="7168" width="9.109375" style="14"/>
    <col min="7169" max="7169" width="11.88671875" style="14" customWidth="1"/>
    <col min="7170" max="7170" width="31.88671875" style="14" customWidth="1"/>
    <col min="7171" max="7171" width="13.5546875" style="14" customWidth="1"/>
    <col min="7172" max="7172" width="26.5546875" style="14" customWidth="1"/>
    <col min="7173" max="7424" width="9.109375" style="14"/>
    <col min="7425" max="7425" width="11.88671875" style="14" customWidth="1"/>
    <col min="7426" max="7426" width="31.88671875" style="14" customWidth="1"/>
    <col min="7427" max="7427" width="13.5546875" style="14" customWidth="1"/>
    <col min="7428" max="7428" width="26.5546875" style="14" customWidth="1"/>
    <col min="7429" max="7680" width="9.109375" style="14"/>
    <col min="7681" max="7681" width="11.88671875" style="14" customWidth="1"/>
    <col min="7682" max="7682" width="31.88671875" style="14" customWidth="1"/>
    <col min="7683" max="7683" width="13.5546875" style="14" customWidth="1"/>
    <col min="7684" max="7684" width="26.5546875" style="14" customWidth="1"/>
    <col min="7685" max="7936" width="9.109375" style="14"/>
    <col min="7937" max="7937" width="11.88671875" style="14" customWidth="1"/>
    <col min="7938" max="7938" width="31.88671875" style="14" customWidth="1"/>
    <col min="7939" max="7939" width="13.5546875" style="14" customWidth="1"/>
    <col min="7940" max="7940" width="26.5546875" style="14" customWidth="1"/>
    <col min="7941" max="8192" width="9.109375" style="14"/>
    <col min="8193" max="8193" width="11.88671875" style="14" customWidth="1"/>
    <col min="8194" max="8194" width="31.88671875" style="14" customWidth="1"/>
    <col min="8195" max="8195" width="13.5546875" style="14" customWidth="1"/>
    <col min="8196" max="8196" width="26.5546875" style="14" customWidth="1"/>
    <col min="8197" max="8448" width="9.109375" style="14"/>
    <col min="8449" max="8449" width="11.88671875" style="14" customWidth="1"/>
    <col min="8450" max="8450" width="31.88671875" style="14" customWidth="1"/>
    <col min="8451" max="8451" width="13.5546875" style="14" customWidth="1"/>
    <col min="8452" max="8452" width="26.5546875" style="14" customWidth="1"/>
    <col min="8453" max="8704" width="9.109375" style="14"/>
    <col min="8705" max="8705" width="11.88671875" style="14" customWidth="1"/>
    <col min="8706" max="8706" width="31.88671875" style="14" customWidth="1"/>
    <col min="8707" max="8707" width="13.5546875" style="14" customWidth="1"/>
    <col min="8708" max="8708" width="26.5546875" style="14" customWidth="1"/>
    <col min="8709" max="8960" width="9.109375" style="14"/>
    <col min="8961" max="8961" width="11.88671875" style="14" customWidth="1"/>
    <col min="8962" max="8962" width="31.88671875" style="14" customWidth="1"/>
    <col min="8963" max="8963" width="13.5546875" style="14" customWidth="1"/>
    <col min="8964" max="8964" width="26.5546875" style="14" customWidth="1"/>
    <col min="8965" max="9216" width="9.109375" style="14"/>
    <col min="9217" max="9217" width="11.88671875" style="14" customWidth="1"/>
    <col min="9218" max="9218" width="31.88671875" style="14" customWidth="1"/>
    <col min="9219" max="9219" width="13.5546875" style="14" customWidth="1"/>
    <col min="9220" max="9220" width="26.5546875" style="14" customWidth="1"/>
    <col min="9221" max="9472" width="9.109375" style="14"/>
    <col min="9473" max="9473" width="11.88671875" style="14" customWidth="1"/>
    <col min="9474" max="9474" width="31.88671875" style="14" customWidth="1"/>
    <col min="9475" max="9475" width="13.5546875" style="14" customWidth="1"/>
    <col min="9476" max="9476" width="26.5546875" style="14" customWidth="1"/>
    <col min="9477" max="9728" width="9.109375" style="14"/>
    <col min="9729" max="9729" width="11.88671875" style="14" customWidth="1"/>
    <col min="9730" max="9730" width="31.88671875" style="14" customWidth="1"/>
    <col min="9731" max="9731" width="13.5546875" style="14" customWidth="1"/>
    <col min="9732" max="9732" width="26.5546875" style="14" customWidth="1"/>
    <col min="9733" max="9984" width="9.109375" style="14"/>
    <col min="9985" max="9985" width="11.88671875" style="14" customWidth="1"/>
    <col min="9986" max="9986" width="31.88671875" style="14" customWidth="1"/>
    <col min="9987" max="9987" width="13.5546875" style="14" customWidth="1"/>
    <col min="9988" max="9988" width="26.5546875" style="14" customWidth="1"/>
    <col min="9989" max="10240" width="9.109375" style="14"/>
    <col min="10241" max="10241" width="11.88671875" style="14" customWidth="1"/>
    <col min="10242" max="10242" width="31.88671875" style="14" customWidth="1"/>
    <col min="10243" max="10243" width="13.5546875" style="14" customWidth="1"/>
    <col min="10244" max="10244" width="26.5546875" style="14" customWidth="1"/>
    <col min="10245" max="10496" width="9.109375" style="14"/>
    <col min="10497" max="10497" width="11.88671875" style="14" customWidth="1"/>
    <col min="10498" max="10498" width="31.88671875" style="14" customWidth="1"/>
    <col min="10499" max="10499" width="13.5546875" style="14" customWidth="1"/>
    <col min="10500" max="10500" width="26.5546875" style="14" customWidth="1"/>
    <col min="10501" max="10752" width="9.109375" style="14"/>
    <col min="10753" max="10753" width="11.88671875" style="14" customWidth="1"/>
    <col min="10754" max="10754" width="31.88671875" style="14" customWidth="1"/>
    <col min="10755" max="10755" width="13.5546875" style="14" customWidth="1"/>
    <col min="10756" max="10756" width="26.5546875" style="14" customWidth="1"/>
    <col min="10757" max="11008" width="9.109375" style="14"/>
    <col min="11009" max="11009" width="11.88671875" style="14" customWidth="1"/>
    <col min="11010" max="11010" width="31.88671875" style="14" customWidth="1"/>
    <col min="11011" max="11011" width="13.5546875" style="14" customWidth="1"/>
    <col min="11012" max="11012" width="26.5546875" style="14" customWidth="1"/>
    <col min="11013" max="11264" width="9.109375" style="14"/>
    <col min="11265" max="11265" width="11.88671875" style="14" customWidth="1"/>
    <col min="11266" max="11266" width="31.88671875" style="14" customWidth="1"/>
    <col min="11267" max="11267" width="13.5546875" style="14" customWidth="1"/>
    <col min="11268" max="11268" width="26.5546875" style="14" customWidth="1"/>
    <col min="11269" max="11520" width="9.109375" style="14"/>
    <col min="11521" max="11521" width="11.88671875" style="14" customWidth="1"/>
    <col min="11522" max="11522" width="31.88671875" style="14" customWidth="1"/>
    <col min="11523" max="11523" width="13.5546875" style="14" customWidth="1"/>
    <col min="11524" max="11524" width="26.5546875" style="14" customWidth="1"/>
    <col min="11525" max="11776" width="9.109375" style="14"/>
    <col min="11777" max="11777" width="11.88671875" style="14" customWidth="1"/>
    <col min="11778" max="11778" width="31.88671875" style="14" customWidth="1"/>
    <col min="11779" max="11779" width="13.5546875" style="14" customWidth="1"/>
    <col min="11780" max="11780" width="26.5546875" style="14" customWidth="1"/>
    <col min="11781" max="12032" width="9.109375" style="14"/>
    <col min="12033" max="12033" width="11.88671875" style="14" customWidth="1"/>
    <col min="12034" max="12034" width="31.88671875" style="14" customWidth="1"/>
    <col min="12035" max="12035" width="13.5546875" style="14" customWidth="1"/>
    <col min="12036" max="12036" width="26.5546875" style="14" customWidth="1"/>
    <col min="12037" max="12288" width="9.109375" style="14"/>
    <col min="12289" max="12289" width="11.88671875" style="14" customWidth="1"/>
    <col min="12290" max="12290" width="31.88671875" style="14" customWidth="1"/>
    <col min="12291" max="12291" width="13.5546875" style="14" customWidth="1"/>
    <col min="12292" max="12292" width="26.5546875" style="14" customWidth="1"/>
    <col min="12293" max="12544" width="9.109375" style="14"/>
    <col min="12545" max="12545" width="11.88671875" style="14" customWidth="1"/>
    <col min="12546" max="12546" width="31.88671875" style="14" customWidth="1"/>
    <col min="12547" max="12547" width="13.5546875" style="14" customWidth="1"/>
    <col min="12548" max="12548" width="26.5546875" style="14" customWidth="1"/>
    <col min="12549" max="12800" width="9.109375" style="14"/>
    <col min="12801" max="12801" width="11.88671875" style="14" customWidth="1"/>
    <col min="12802" max="12802" width="31.88671875" style="14" customWidth="1"/>
    <col min="12803" max="12803" width="13.5546875" style="14" customWidth="1"/>
    <col min="12804" max="12804" width="26.5546875" style="14" customWidth="1"/>
    <col min="12805" max="13056" width="9.109375" style="14"/>
    <col min="13057" max="13057" width="11.88671875" style="14" customWidth="1"/>
    <col min="13058" max="13058" width="31.88671875" style="14" customWidth="1"/>
    <col min="13059" max="13059" width="13.5546875" style="14" customWidth="1"/>
    <col min="13060" max="13060" width="26.5546875" style="14" customWidth="1"/>
    <col min="13061" max="13312" width="9.109375" style="14"/>
    <col min="13313" max="13313" width="11.88671875" style="14" customWidth="1"/>
    <col min="13314" max="13314" width="31.88671875" style="14" customWidth="1"/>
    <col min="13315" max="13315" width="13.5546875" style="14" customWidth="1"/>
    <col min="13316" max="13316" width="26.5546875" style="14" customWidth="1"/>
    <col min="13317" max="13568" width="9.109375" style="14"/>
    <col min="13569" max="13569" width="11.88671875" style="14" customWidth="1"/>
    <col min="13570" max="13570" width="31.88671875" style="14" customWidth="1"/>
    <col min="13571" max="13571" width="13.5546875" style="14" customWidth="1"/>
    <col min="13572" max="13572" width="26.5546875" style="14" customWidth="1"/>
    <col min="13573" max="13824" width="9.109375" style="14"/>
    <col min="13825" max="13825" width="11.88671875" style="14" customWidth="1"/>
    <col min="13826" max="13826" width="31.88671875" style="14" customWidth="1"/>
    <col min="13827" max="13827" width="13.5546875" style="14" customWidth="1"/>
    <col min="13828" max="13828" width="26.5546875" style="14" customWidth="1"/>
    <col min="13829" max="14080" width="9.109375" style="14"/>
    <col min="14081" max="14081" width="11.88671875" style="14" customWidth="1"/>
    <col min="14082" max="14082" width="31.88671875" style="14" customWidth="1"/>
    <col min="14083" max="14083" width="13.5546875" style="14" customWidth="1"/>
    <col min="14084" max="14084" width="26.5546875" style="14" customWidth="1"/>
    <col min="14085" max="14336" width="9.109375" style="14"/>
    <col min="14337" max="14337" width="11.88671875" style="14" customWidth="1"/>
    <col min="14338" max="14338" width="31.88671875" style="14" customWidth="1"/>
    <col min="14339" max="14339" width="13.5546875" style="14" customWidth="1"/>
    <col min="14340" max="14340" width="26.5546875" style="14" customWidth="1"/>
    <col min="14341" max="14592" width="9.109375" style="14"/>
    <col min="14593" max="14593" width="11.88671875" style="14" customWidth="1"/>
    <col min="14594" max="14594" width="31.88671875" style="14" customWidth="1"/>
    <col min="14595" max="14595" width="13.5546875" style="14" customWidth="1"/>
    <col min="14596" max="14596" width="26.5546875" style="14" customWidth="1"/>
    <col min="14597" max="14848" width="9.109375" style="14"/>
    <col min="14849" max="14849" width="11.88671875" style="14" customWidth="1"/>
    <col min="14850" max="14850" width="31.88671875" style="14" customWidth="1"/>
    <col min="14851" max="14851" width="13.5546875" style="14" customWidth="1"/>
    <col min="14852" max="14852" width="26.5546875" style="14" customWidth="1"/>
    <col min="14853" max="15104" width="9.109375" style="14"/>
    <col min="15105" max="15105" width="11.88671875" style="14" customWidth="1"/>
    <col min="15106" max="15106" width="31.88671875" style="14" customWidth="1"/>
    <col min="15107" max="15107" width="13.5546875" style="14" customWidth="1"/>
    <col min="15108" max="15108" width="26.5546875" style="14" customWidth="1"/>
    <col min="15109" max="15360" width="9.109375" style="14"/>
    <col min="15361" max="15361" width="11.88671875" style="14" customWidth="1"/>
    <col min="15362" max="15362" width="31.88671875" style="14" customWidth="1"/>
    <col min="15363" max="15363" width="13.5546875" style="14" customWidth="1"/>
    <col min="15364" max="15364" width="26.5546875" style="14" customWidth="1"/>
    <col min="15365" max="15616" width="9.109375" style="14"/>
    <col min="15617" max="15617" width="11.88671875" style="14" customWidth="1"/>
    <col min="15618" max="15618" width="31.88671875" style="14" customWidth="1"/>
    <col min="15619" max="15619" width="13.5546875" style="14" customWidth="1"/>
    <col min="15620" max="15620" width="26.5546875" style="14" customWidth="1"/>
    <col min="15621" max="15872" width="9.109375" style="14"/>
    <col min="15873" max="15873" width="11.88671875" style="14" customWidth="1"/>
    <col min="15874" max="15874" width="31.88671875" style="14" customWidth="1"/>
    <col min="15875" max="15875" width="13.5546875" style="14" customWidth="1"/>
    <col min="15876" max="15876" width="26.5546875" style="14" customWidth="1"/>
    <col min="15877" max="16128" width="9.109375" style="14"/>
    <col min="16129" max="16129" width="11.88671875" style="14" customWidth="1"/>
    <col min="16130" max="16130" width="31.88671875" style="14" customWidth="1"/>
    <col min="16131" max="16131" width="13.5546875" style="14" customWidth="1"/>
    <col min="16132" max="16132" width="26.5546875" style="14" customWidth="1"/>
    <col min="16133" max="16384" width="9.109375" style="14"/>
  </cols>
  <sheetData>
    <row r="1" spans="1:13" ht="15.6" x14ac:dyDescent="0.3">
      <c r="A1" s="32" t="s">
        <v>356</v>
      </c>
    </row>
    <row r="3" spans="1:13" ht="14.4" thickBot="1" x14ac:dyDescent="0.3">
      <c r="A3" s="6" t="s">
        <v>12</v>
      </c>
      <c r="B3" s="7"/>
      <c r="C3" s="8"/>
      <c r="D3" s="9"/>
      <c r="E3" s="10"/>
      <c r="F3" s="11"/>
      <c r="G3" s="12"/>
      <c r="H3" s="13"/>
      <c r="I3" s="13"/>
      <c r="J3" s="13"/>
      <c r="K3" s="13"/>
      <c r="L3" s="13"/>
      <c r="M3" s="12"/>
    </row>
    <row r="4" spans="1:13" ht="14.4" x14ac:dyDescent="0.3">
      <c r="A4" s="15" t="s">
        <v>1</v>
      </c>
      <c r="B4" s="16" t="s">
        <v>362</v>
      </c>
      <c r="C4" s="17"/>
      <c r="D4" s="18">
        <f>'Rekonstrukcija ceste_C1'!H1</f>
        <v>0</v>
      </c>
      <c r="E4" s="10"/>
      <c r="F4" s="11"/>
      <c r="G4" s="12"/>
      <c r="H4" s="13"/>
      <c r="I4" s="13"/>
      <c r="J4" s="13"/>
      <c r="K4" s="13"/>
      <c r="L4" s="13"/>
      <c r="M4" s="19"/>
    </row>
    <row r="5" spans="1:13" ht="14.4" x14ac:dyDescent="0.3">
      <c r="A5" s="20" t="s">
        <v>5</v>
      </c>
      <c r="B5" s="21" t="s">
        <v>363</v>
      </c>
      <c r="C5" s="22"/>
      <c r="D5" s="23">
        <f>'Rekonstrukcija ceste_C2'!H1</f>
        <v>0</v>
      </c>
      <c r="E5" s="10"/>
      <c r="F5" s="11"/>
      <c r="G5" s="12"/>
      <c r="H5" s="13"/>
      <c r="I5" s="13"/>
      <c r="J5" s="13"/>
      <c r="K5" s="13"/>
      <c r="L5" s="13"/>
      <c r="M5" s="19"/>
    </row>
    <row r="6" spans="1:13" ht="14.4" x14ac:dyDescent="0.3">
      <c r="A6" s="24" t="s">
        <v>7</v>
      </c>
      <c r="B6" s="25" t="s">
        <v>288</v>
      </c>
      <c r="C6" s="26"/>
      <c r="D6" s="27">
        <f>'tuje storitve'!H4</f>
        <v>90000</v>
      </c>
      <c r="E6" s="10"/>
      <c r="F6" s="11"/>
      <c r="G6" s="12"/>
      <c r="H6" s="13"/>
      <c r="I6" s="13"/>
      <c r="J6" s="13"/>
      <c r="K6" s="13"/>
      <c r="L6" s="13"/>
      <c r="M6" s="19"/>
    </row>
    <row r="7" spans="1:13" ht="14.4" x14ac:dyDescent="0.3">
      <c r="A7" s="15"/>
      <c r="B7" s="16" t="s">
        <v>290</v>
      </c>
      <c r="C7" s="17"/>
      <c r="D7" s="18">
        <f>SUM(D4:D6)*0.1</f>
        <v>9000</v>
      </c>
      <c r="E7" s="10"/>
      <c r="F7" s="11"/>
      <c r="G7" s="12"/>
      <c r="H7" s="13"/>
      <c r="I7" s="13"/>
      <c r="J7" s="13"/>
      <c r="K7" s="13"/>
      <c r="L7" s="13"/>
      <c r="M7" s="19"/>
    </row>
    <row r="8" spans="1:13" s="28" customFormat="1" ht="15.6" x14ac:dyDescent="0.3">
      <c r="A8" s="40" t="s">
        <v>13</v>
      </c>
      <c r="B8" s="41"/>
      <c r="C8" s="42"/>
      <c r="D8" s="43">
        <f>SUM(D4:D7)</f>
        <v>99000</v>
      </c>
      <c r="E8" s="29"/>
      <c r="F8" s="30"/>
      <c r="G8" s="31"/>
      <c r="H8" s="32"/>
      <c r="I8" s="32"/>
      <c r="J8" s="32"/>
      <c r="K8" s="32"/>
      <c r="L8" s="32"/>
      <c r="M8" s="31"/>
    </row>
    <row r="9" spans="1:13" s="28" customFormat="1" ht="15.6" x14ac:dyDescent="0.3">
      <c r="A9" s="40"/>
      <c r="B9" s="41"/>
      <c r="C9" s="42"/>
      <c r="D9" s="43"/>
      <c r="E9" s="29"/>
      <c r="F9" s="30"/>
      <c r="G9" s="31"/>
      <c r="H9" s="32"/>
      <c r="I9" s="32"/>
      <c r="J9" s="32"/>
      <c r="K9" s="32"/>
      <c r="L9" s="32"/>
      <c r="M9" s="31"/>
    </row>
    <row r="10" spans="1:13" ht="15" x14ac:dyDescent="0.25">
      <c r="A10" s="33" t="s">
        <v>8</v>
      </c>
      <c r="B10" s="34"/>
      <c r="C10" s="34"/>
      <c r="D10" s="35">
        <f>D8*0.22</f>
        <v>21780</v>
      </c>
    </row>
    <row r="11" spans="1:13" ht="16.2" thickBot="1" x14ac:dyDescent="0.3">
      <c r="A11" s="36" t="s">
        <v>14</v>
      </c>
      <c r="B11" s="37"/>
      <c r="C11" s="37"/>
      <c r="D11" s="38">
        <f>D8*1.22</f>
        <v>120780</v>
      </c>
      <c r="H11" s="39"/>
    </row>
    <row r="12" spans="1:13" ht="13.8" thickTop="1" x14ac:dyDescent="0.25"/>
    <row r="13" spans="1:13" x14ac:dyDescent="0.25">
      <c r="D13" s="39"/>
    </row>
    <row r="14" spans="1:13" x14ac:dyDescent="0.25">
      <c r="D14" s="39"/>
    </row>
    <row r="15" spans="1:13" x14ac:dyDescent="0.25">
      <c r="D15"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25"/>
  <sheetViews>
    <sheetView zoomScale="80" zoomScaleNormal="80" zoomScaleSheetLayoutView="100" workbookViewId="0">
      <pane ySplit="3" topLeftCell="A4" activePane="bottomLeft" state="frozen"/>
      <selection pane="bottomLeft" activeCell="H1" sqref="H1"/>
    </sheetView>
  </sheetViews>
  <sheetFormatPr defaultRowHeight="13.2" x14ac:dyDescent="0.25"/>
  <cols>
    <col min="1" max="1" width="8.6640625" style="86" customWidth="1"/>
    <col min="2" max="2" width="11.6640625" style="45" customWidth="1"/>
    <col min="3" max="3" width="36.6640625" style="46" customWidth="1"/>
    <col min="4" max="4" width="30.6640625" style="46" customWidth="1"/>
    <col min="5" max="5" width="6.6640625" style="45" customWidth="1"/>
    <col min="6" max="6" width="11.44140625" style="47" customWidth="1"/>
    <col min="7" max="7" width="16.6640625" style="48" customWidth="1"/>
    <col min="8" max="8" width="18.6640625" style="49" customWidth="1"/>
    <col min="252" max="252" width="8.6640625" customWidth="1"/>
    <col min="253" max="253" width="11.6640625" customWidth="1"/>
    <col min="254" max="254" width="36.6640625" customWidth="1"/>
    <col min="255" max="255" width="30.6640625" customWidth="1"/>
    <col min="256" max="256" width="6.6640625" customWidth="1"/>
    <col min="257" max="257" width="11.44140625" customWidth="1"/>
    <col min="258" max="258" width="16.6640625" customWidth="1"/>
    <col min="259" max="263" width="0" hidden="1" customWidth="1"/>
    <col min="264" max="264" width="18.6640625" customWidth="1"/>
    <col min="508" max="508" width="8.6640625" customWidth="1"/>
    <col min="509" max="509" width="11.6640625" customWidth="1"/>
    <col min="510" max="510" width="36.6640625" customWidth="1"/>
    <col min="511" max="511" width="30.6640625" customWidth="1"/>
    <col min="512" max="512" width="6.6640625" customWidth="1"/>
    <col min="513" max="513" width="11.44140625" customWidth="1"/>
    <col min="514" max="514" width="16.6640625" customWidth="1"/>
    <col min="515" max="519" width="0" hidden="1" customWidth="1"/>
    <col min="520" max="520" width="18.6640625" customWidth="1"/>
    <col min="764" max="764" width="8.6640625" customWidth="1"/>
    <col min="765" max="765" width="11.6640625" customWidth="1"/>
    <col min="766" max="766" width="36.6640625" customWidth="1"/>
    <col min="767" max="767" width="30.6640625" customWidth="1"/>
    <col min="768" max="768" width="6.6640625" customWidth="1"/>
    <col min="769" max="769" width="11.44140625" customWidth="1"/>
    <col min="770" max="770" width="16.6640625" customWidth="1"/>
    <col min="771" max="775" width="0" hidden="1" customWidth="1"/>
    <col min="776" max="776" width="18.6640625" customWidth="1"/>
    <col min="1020" max="1020" width="8.6640625" customWidth="1"/>
    <col min="1021" max="1021" width="11.6640625" customWidth="1"/>
    <col min="1022" max="1022" width="36.6640625" customWidth="1"/>
    <col min="1023" max="1023" width="30.6640625" customWidth="1"/>
    <col min="1024" max="1024" width="6.6640625" customWidth="1"/>
    <col min="1025" max="1025" width="11.44140625" customWidth="1"/>
    <col min="1026" max="1026" width="16.6640625" customWidth="1"/>
    <col min="1027" max="1031" width="0" hidden="1" customWidth="1"/>
    <col min="1032" max="1032" width="18.6640625" customWidth="1"/>
    <col min="1276" max="1276" width="8.6640625" customWidth="1"/>
    <col min="1277" max="1277" width="11.6640625" customWidth="1"/>
    <col min="1278" max="1278" width="36.6640625" customWidth="1"/>
    <col min="1279" max="1279" width="30.6640625" customWidth="1"/>
    <col min="1280" max="1280" width="6.6640625" customWidth="1"/>
    <col min="1281" max="1281" width="11.44140625" customWidth="1"/>
    <col min="1282" max="1282" width="16.6640625" customWidth="1"/>
    <col min="1283" max="1287" width="0" hidden="1" customWidth="1"/>
    <col min="1288" max="1288" width="18.6640625" customWidth="1"/>
    <col min="1532" max="1532" width="8.6640625" customWidth="1"/>
    <col min="1533" max="1533" width="11.6640625" customWidth="1"/>
    <col min="1534" max="1534" width="36.6640625" customWidth="1"/>
    <col min="1535" max="1535" width="30.6640625" customWidth="1"/>
    <col min="1536" max="1536" width="6.6640625" customWidth="1"/>
    <col min="1537" max="1537" width="11.44140625" customWidth="1"/>
    <col min="1538" max="1538" width="16.6640625" customWidth="1"/>
    <col min="1539" max="1543" width="0" hidden="1" customWidth="1"/>
    <col min="1544" max="1544" width="18.6640625" customWidth="1"/>
    <col min="1788" max="1788" width="8.6640625" customWidth="1"/>
    <col min="1789" max="1789" width="11.6640625" customWidth="1"/>
    <col min="1790" max="1790" width="36.6640625" customWidth="1"/>
    <col min="1791" max="1791" width="30.6640625" customWidth="1"/>
    <col min="1792" max="1792" width="6.6640625" customWidth="1"/>
    <col min="1793" max="1793" width="11.44140625" customWidth="1"/>
    <col min="1794" max="1794" width="16.6640625" customWidth="1"/>
    <col min="1795" max="1799" width="0" hidden="1" customWidth="1"/>
    <col min="1800" max="1800" width="18.6640625" customWidth="1"/>
    <col min="2044" max="2044" width="8.6640625" customWidth="1"/>
    <col min="2045" max="2045" width="11.6640625" customWidth="1"/>
    <col min="2046" max="2046" width="36.6640625" customWidth="1"/>
    <col min="2047" max="2047" width="30.6640625" customWidth="1"/>
    <col min="2048" max="2048" width="6.6640625" customWidth="1"/>
    <col min="2049" max="2049" width="11.44140625" customWidth="1"/>
    <col min="2050" max="2050" width="16.6640625" customWidth="1"/>
    <col min="2051" max="2055" width="0" hidden="1" customWidth="1"/>
    <col min="2056" max="2056" width="18.6640625" customWidth="1"/>
    <col min="2300" max="2300" width="8.6640625" customWidth="1"/>
    <col min="2301" max="2301" width="11.6640625" customWidth="1"/>
    <col min="2302" max="2302" width="36.6640625" customWidth="1"/>
    <col min="2303" max="2303" width="30.6640625" customWidth="1"/>
    <col min="2304" max="2304" width="6.6640625" customWidth="1"/>
    <col min="2305" max="2305" width="11.44140625" customWidth="1"/>
    <col min="2306" max="2306" width="16.6640625" customWidth="1"/>
    <col min="2307" max="2311" width="0" hidden="1" customWidth="1"/>
    <col min="2312" max="2312" width="18.6640625" customWidth="1"/>
    <col min="2556" max="2556" width="8.6640625" customWidth="1"/>
    <col min="2557" max="2557" width="11.6640625" customWidth="1"/>
    <col min="2558" max="2558" width="36.6640625" customWidth="1"/>
    <col min="2559" max="2559" width="30.6640625" customWidth="1"/>
    <col min="2560" max="2560" width="6.6640625" customWidth="1"/>
    <col min="2561" max="2561" width="11.44140625" customWidth="1"/>
    <col min="2562" max="2562" width="16.6640625" customWidth="1"/>
    <col min="2563" max="2567" width="0" hidden="1" customWidth="1"/>
    <col min="2568" max="2568" width="18.6640625" customWidth="1"/>
    <col min="2812" max="2812" width="8.6640625" customWidth="1"/>
    <col min="2813" max="2813" width="11.6640625" customWidth="1"/>
    <col min="2814" max="2814" width="36.6640625" customWidth="1"/>
    <col min="2815" max="2815" width="30.6640625" customWidth="1"/>
    <col min="2816" max="2816" width="6.6640625" customWidth="1"/>
    <col min="2817" max="2817" width="11.44140625" customWidth="1"/>
    <col min="2818" max="2818" width="16.6640625" customWidth="1"/>
    <col min="2819" max="2823" width="0" hidden="1" customWidth="1"/>
    <col min="2824" max="2824" width="18.6640625" customWidth="1"/>
    <col min="3068" max="3068" width="8.6640625" customWidth="1"/>
    <col min="3069" max="3069" width="11.6640625" customWidth="1"/>
    <col min="3070" max="3070" width="36.6640625" customWidth="1"/>
    <col min="3071" max="3071" width="30.6640625" customWidth="1"/>
    <col min="3072" max="3072" width="6.6640625" customWidth="1"/>
    <col min="3073" max="3073" width="11.44140625" customWidth="1"/>
    <col min="3074" max="3074" width="16.6640625" customWidth="1"/>
    <col min="3075" max="3079" width="0" hidden="1" customWidth="1"/>
    <col min="3080" max="3080" width="18.6640625" customWidth="1"/>
    <col min="3324" max="3324" width="8.6640625" customWidth="1"/>
    <col min="3325" max="3325" width="11.6640625" customWidth="1"/>
    <col min="3326" max="3326" width="36.6640625" customWidth="1"/>
    <col min="3327" max="3327" width="30.6640625" customWidth="1"/>
    <col min="3328" max="3328" width="6.6640625" customWidth="1"/>
    <col min="3329" max="3329" width="11.44140625" customWidth="1"/>
    <col min="3330" max="3330" width="16.6640625" customWidth="1"/>
    <col min="3331" max="3335" width="0" hidden="1" customWidth="1"/>
    <col min="3336" max="3336" width="18.6640625" customWidth="1"/>
    <col min="3580" max="3580" width="8.6640625" customWidth="1"/>
    <col min="3581" max="3581" width="11.6640625" customWidth="1"/>
    <col min="3582" max="3582" width="36.6640625" customWidth="1"/>
    <col min="3583" max="3583" width="30.6640625" customWidth="1"/>
    <col min="3584" max="3584" width="6.6640625" customWidth="1"/>
    <col min="3585" max="3585" width="11.44140625" customWidth="1"/>
    <col min="3586" max="3586" width="16.6640625" customWidth="1"/>
    <col min="3587" max="3591" width="0" hidden="1" customWidth="1"/>
    <col min="3592" max="3592" width="18.6640625" customWidth="1"/>
    <col min="3836" max="3836" width="8.6640625" customWidth="1"/>
    <col min="3837" max="3837" width="11.6640625" customWidth="1"/>
    <col min="3838" max="3838" width="36.6640625" customWidth="1"/>
    <col min="3839" max="3839" width="30.6640625" customWidth="1"/>
    <col min="3840" max="3840" width="6.6640625" customWidth="1"/>
    <col min="3841" max="3841" width="11.44140625" customWidth="1"/>
    <col min="3842" max="3842" width="16.6640625" customWidth="1"/>
    <col min="3843" max="3847" width="0" hidden="1" customWidth="1"/>
    <col min="3848" max="3848" width="18.6640625" customWidth="1"/>
    <col min="4092" max="4092" width="8.6640625" customWidth="1"/>
    <col min="4093" max="4093" width="11.6640625" customWidth="1"/>
    <col min="4094" max="4094" width="36.6640625" customWidth="1"/>
    <col min="4095" max="4095" width="30.6640625" customWidth="1"/>
    <col min="4096" max="4096" width="6.6640625" customWidth="1"/>
    <col min="4097" max="4097" width="11.44140625" customWidth="1"/>
    <col min="4098" max="4098" width="16.6640625" customWidth="1"/>
    <col min="4099" max="4103" width="0" hidden="1" customWidth="1"/>
    <col min="4104" max="4104" width="18.6640625" customWidth="1"/>
    <col min="4348" max="4348" width="8.6640625" customWidth="1"/>
    <col min="4349" max="4349" width="11.6640625" customWidth="1"/>
    <col min="4350" max="4350" width="36.6640625" customWidth="1"/>
    <col min="4351" max="4351" width="30.6640625" customWidth="1"/>
    <col min="4352" max="4352" width="6.6640625" customWidth="1"/>
    <col min="4353" max="4353" width="11.44140625" customWidth="1"/>
    <col min="4354" max="4354" width="16.6640625" customWidth="1"/>
    <col min="4355" max="4359" width="0" hidden="1" customWidth="1"/>
    <col min="4360" max="4360" width="18.6640625" customWidth="1"/>
    <col min="4604" max="4604" width="8.6640625" customWidth="1"/>
    <col min="4605" max="4605" width="11.6640625" customWidth="1"/>
    <col min="4606" max="4606" width="36.6640625" customWidth="1"/>
    <col min="4607" max="4607" width="30.6640625" customWidth="1"/>
    <col min="4608" max="4608" width="6.6640625" customWidth="1"/>
    <col min="4609" max="4609" width="11.44140625" customWidth="1"/>
    <col min="4610" max="4610" width="16.6640625" customWidth="1"/>
    <col min="4611" max="4615" width="0" hidden="1" customWidth="1"/>
    <col min="4616" max="4616" width="18.6640625" customWidth="1"/>
    <col min="4860" max="4860" width="8.6640625" customWidth="1"/>
    <col min="4861" max="4861" width="11.6640625" customWidth="1"/>
    <col min="4862" max="4862" width="36.6640625" customWidth="1"/>
    <col min="4863" max="4863" width="30.6640625" customWidth="1"/>
    <col min="4864" max="4864" width="6.6640625" customWidth="1"/>
    <col min="4865" max="4865" width="11.44140625" customWidth="1"/>
    <col min="4866" max="4866" width="16.6640625" customWidth="1"/>
    <col min="4867" max="4871" width="0" hidden="1" customWidth="1"/>
    <col min="4872" max="4872" width="18.6640625" customWidth="1"/>
    <col min="5116" max="5116" width="8.6640625" customWidth="1"/>
    <col min="5117" max="5117" width="11.6640625" customWidth="1"/>
    <col min="5118" max="5118" width="36.6640625" customWidth="1"/>
    <col min="5119" max="5119" width="30.6640625" customWidth="1"/>
    <col min="5120" max="5120" width="6.6640625" customWidth="1"/>
    <col min="5121" max="5121" width="11.44140625" customWidth="1"/>
    <col min="5122" max="5122" width="16.6640625" customWidth="1"/>
    <col min="5123" max="5127" width="0" hidden="1" customWidth="1"/>
    <col min="5128" max="5128" width="18.6640625" customWidth="1"/>
    <col min="5372" max="5372" width="8.6640625" customWidth="1"/>
    <col min="5373" max="5373" width="11.6640625" customWidth="1"/>
    <col min="5374" max="5374" width="36.6640625" customWidth="1"/>
    <col min="5375" max="5375" width="30.6640625" customWidth="1"/>
    <col min="5376" max="5376" width="6.6640625" customWidth="1"/>
    <col min="5377" max="5377" width="11.44140625" customWidth="1"/>
    <col min="5378" max="5378" width="16.6640625" customWidth="1"/>
    <col min="5379" max="5383" width="0" hidden="1" customWidth="1"/>
    <col min="5384" max="5384" width="18.6640625" customWidth="1"/>
    <col min="5628" max="5628" width="8.6640625" customWidth="1"/>
    <col min="5629" max="5629" width="11.6640625" customWidth="1"/>
    <col min="5630" max="5630" width="36.6640625" customWidth="1"/>
    <col min="5631" max="5631" width="30.6640625" customWidth="1"/>
    <col min="5632" max="5632" width="6.6640625" customWidth="1"/>
    <col min="5633" max="5633" width="11.44140625" customWidth="1"/>
    <col min="5634" max="5634" width="16.6640625" customWidth="1"/>
    <col min="5635" max="5639" width="0" hidden="1" customWidth="1"/>
    <col min="5640" max="5640" width="18.6640625" customWidth="1"/>
    <col min="5884" max="5884" width="8.6640625" customWidth="1"/>
    <col min="5885" max="5885" width="11.6640625" customWidth="1"/>
    <col min="5886" max="5886" width="36.6640625" customWidth="1"/>
    <col min="5887" max="5887" width="30.6640625" customWidth="1"/>
    <col min="5888" max="5888" width="6.6640625" customWidth="1"/>
    <col min="5889" max="5889" width="11.44140625" customWidth="1"/>
    <col min="5890" max="5890" width="16.6640625" customWidth="1"/>
    <col min="5891" max="5895" width="0" hidden="1" customWidth="1"/>
    <col min="5896" max="5896" width="18.6640625" customWidth="1"/>
    <col min="6140" max="6140" width="8.6640625" customWidth="1"/>
    <col min="6141" max="6141" width="11.6640625" customWidth="1"/>
    <col min="6142" max="6142" width="36.6640625" customWidth="1"/>
    <col min="6143" max="6143" width="30.6640625" customWidth="1"/>
    <col min="6144" max="6144" width="6.6640625" customWidth="1"/>
    <col min="6145" max="6145" width="11.44140625" customWidth="1"/>
    <col min="6146" max="6146" width="16.6640625" customWidth="1"/>
    <col min="6147" max="6151" width="0" hidden="1" customWidth="1"/>
    <col min="6152" max="6152" width="18.6640625" customWidth="1"/>
    <col min="6396" max="6396" width="8.6640625" customWidth="1"/>
    <col min="6397" max="6397" width="11.6640625" customWidth="1"/>
    <col min="6398" max="6398" width="36.6640625" customWidth="1"/>
    <col min="6399" max="6399" width="30.6640625" customWidth="1"/>
    <col min="6400" max="6400" width="6.6640625" customWidth="1"/>
    <col min="6401" max="6401" width="11.44140625" customWidth="1"/>
    <col min="6402" max="6402" width="16.6640625" customWidth="1"/>
    <col min="6403" max="6407" width="0" hidden="1" customWidth="1"/>
    <col min="6408" max="6408" width="18.6640625" customWidth="1"/>
    <col min="6652" max="6652" width="8.6640625" customWidth="1"/>
    <col min="6653" max="6653" width="11.6640625" customWidth="1"/>
    <col min="6654" max="6654" width="36.6640625" customWidth="1"/>
    <col min="6655" max="6655" width="30.6640625" customWidth="1"/>
    <col min="6656" max="6656" width="6.6640625" customWidth="1"/>
    <col min="6657" max="6657" width="11.44140625" customWidth="1"/>
    <col min="6658" max="6658" width="16.6640625" customWidth="1"/>
    <col min="6659" max="6663" width="0" hidden="1" customWidth="1"/>
    <col min="6664" max="6664" width="18.6640625" customWidth="1"/>
    <col min="6908" max="6908" width="8.6640625" customWidth="1"/>
    <col min="6909" max="6909" width="11.6640625" customWidth="1"/>
    <col min="6910" max="6910" width="36.6640625" customWidth="1"/>
    <col min="6911" max="6911" width="30.6640625" customWidth="1"/>
    <col min="6912" max="6912" width="6.6640625" customWidth="1"/>
    <col min="6913" max="6913" width="11.44140625" customWidth="1"/>
    <col min="6914" max="6914" width="16.6640625" customWidth="1"/>
    <col min="6915" max="6919" width="0" hidden="1" customWidth="1"/>
    <col min="6920" max="6920" width="18.6640625" customWidth="1"/>
    <col min="7164" max="7164" width="8.6640625" customWidth="1"/>
    <col min="7165" max="7165" width="11.6640625" customWidth="1"/>
    <col min="7166" max="7166" width="36.6640625" customWidth="1"/>
    <col min="7167" max="7167" width="30.6640625" customWidth="1"/>
    <col min="7168" max="7168" width="6.6640625" customWidth="1"/>
    <col min="7169" max="7169" width="11.44140625" customWidth="1"/>
    <col min="7170" max="7170" width="16.6640625" customWidth="1"/>
    <col min="7171" max="7175" width="0" hidden="1" customWidth="1"/>
    <col min="7176" max="7176" width="18.6640625" customWidth="1"/>
    <col min="7420" max="7420" width="8.6640625" customWidth="1"/>
    <col min="7421" max="7421" width="11.6640625" customWidth="1"/>
    <col min="7422" max="7422" width="36.6640625" customWidth="1"/>
    <col min="7423" max="7423" width="30.6640625" customWidth="1"/>
    <col min="7424" max="7424" width="6.6640625" customWidth="1"/>
    <col min="7425" max="7425" width="11.44140625" customWidth="1"/>
    <col min="7426" max="7426" width="16.6640625" customWidth="1"/>
    <col min="7427" max="7431" width="0" hidden="1" customWidth="1"/>
    <col min="7432" max="7432" width="18.6640625" customWidth="1"/>
    <col min="7676" max="7676" width="8.6640625" customWidth="1"/>
    <col min="7677" max="7677" width="11.6640625" customWidth="1"/>
    <col min="7678" max="7678" width="36.6640625" customWidth="1"/>
    <col min="7679" max="7679" width="30.6640625" customWidth="1"/>
    <col min="7680" max="7680" width="6.6640625" customWidth="1"/>
    <col min="7681" max="7681" width="11.44140625" customWidth="1"/>
    <col min="7682" max="7682" width="16.6640625" customWidth="1"/>
    <col min="7683" max="7687" width="0" hidden="1" customWidth="1"/>
    <col min="7688" max="7688" width="18.6640625" customWidth="1"/>
    <col min="7932" max="7932" width="8.6640625" customWidth="1"/>
    <col min="7933" max="7933" width="11.6640625" customWidth="1"/>
    <col min="7934" max="7934" width="36.6640625" customWidth="1"/>
    <col min="7935" max="7935" width="30.6640625" customWidth="1"/>
    <col min="7936" max="7936" width="6.6640625" customWidth="1"/>
    <col min="7937" max="7937" width="11.44140625" customWidth="1"/>
    <col min="7938" max="7938" width="16.6640625" customWidth="1"/>
    <col min="7939" max="7943" width="0" hidden="1" customWidth="1"/>
    <col min="7944" max="7944" width="18.6640625" customWidth="1"/>
    <col min="8188" max="8188" width="8.6640625" customWidth="1"/>
    <col min="8189" max="8189" width="11.6640625" customWidth="1"/>
    <col min="8190" max="8190" width="36.6640625" customWidth="1"/>
    <col min="8191" max="8191" width="30.6640625" customWidth="1"/>
    <col min="8192" max="8192" width="6.6640625" customWidth="1"/>
    <col min="8193" max="8193" width="11.44140625" customWidth="1"/>
    <col min="8194" max="8194" width="16.6640625" customWidth="1"/>
    <col min="8195" max="8199" width="0" hidden="1" customWidth="1"/>
    <col min="8200" max="8200" width="18.6640625" customWidth="1"/>
    <col min="8444" max="8444" width="8.6640625" customWidth="1"/>
    <col min="8445" max="8445" width="11.6640625" customWidth="1"/>
    <col min="8446" max="8446" width="36.6640625" customWidth="1"/>
    <col min="8447" max="8447" width="30.6640625" customWidth="1"/>
    <col min="8448" max="8448" width="6.6640625" customWidth="1"/>
    <col min="8449" max="8449" width="11.44140625" customWidth="1"/>
    <col min="8450" max="8450" width="16.6640625" customWidth="1"/>
    <col min="8451" max="8455" width="0" hidden="1" customWidth="1"/>
    <col min="8456" max="8456" width="18.6640625" customWidth="1"/>
    <col min="8700" max="8700" width="8.6640625" customWidth="1"/>
    <col min="8701" max="8701" width="11.6640625" customWidth="1"/>
    <col min="8702" max="8702" width="36.6640625" customWidth="1"/>
    <col min="8703" max="8703" width="30.6640625" customWidth="1"/>
    <col min="8704" max="8704" width="6.6640625" customWidth="1"/>
    <col min="8705" max="8705" width="11.44140625" customWidth="1"/>
    <col min="8706" max="8706" width="16.6640625" customWidth="1"/>
    <col min="8707" max="8711" width="0" hidden="1" customWidth="1"/>
    <col min="8712" max="8712" width="18.6640625" customWidth="1"/>
    <col min="8956" max="8956" width="8.6640625" customWidth="1"/>
    <col min="8957" max="8957" width="11.6640625" customWidth="1"/>
    <col min="8958" max="8958" width="36.6640625" customWidth="1"/>
    <col min="8959" max="8959" width="30.6640625" customWidth="1"/>
    <col min="8960" max="8960" width="6.6640625" customWidth="1"/>
    <col min="8961" max="8961" width="11.44140625" customWidth="1"/>
    <col min="8962" max="8962" width="16.6640625" customWidth="1"/>
    <col min="8963" max="8967" width="0" hidden="1" customWidth="1"/>
    <col min="8968" max="8968" width="18.6640625" customWidth="1"/>
    <col min="9212" max="9212" width="8.6640625" customWidth="1"/>
    <col min="9213" max="9213" width="11.6640625" customWidth="1"/>
    <col min="9214" max="9214" width="36.6640625" customWidth="1"/>
    <col min="9215" max="9215" width="30.6640625" customWidth="1"/>
    <col min="9216" max="9216" width="6.6640625" customWidth="1"/>
    <col min="9217" max="9217" width="11.44140625" customWidth="1"/>
    <col min="9218" max="9218" width="16.6640625" customWidth="1"/>
    <col min="9219" max="9223" width="0" hidden="1" customWidth="1"/>
    <col min="9224" max="9224" width="18.6640625" customWidth="1"/>
    <col min="9468" max="9468" width="8.6640625" customWidth="1"/>
    <col min="9469" max="9469" width="11.6640625" customWidth="1"/>
    <col min="9470" max="9470" width="36.6640625" customWidth="1"/>
    <col min="9471" max="9471" width="30.6640625" customWidth="1"/>
    <col min="9472" max="9472" width="6.6640625" customWidth="1"/>
    <col min="9473" max="9473" width="11.44140625" customWidth="1"/>
    <col min="9474" max="9474" width="16.6640625" customWidth="1"/>
    <col min="9475" max="9479" width="0" hidden="1" customWidth="1"/>
    <col min="9480" max="9480" width="18.6640625" customWidth="1"/>
    <col min="9724" max="9724" width="8.6640625" customWidth="1"/>
    <col min="9725" max="9725" width="11.6640625" customWidth="1"/>
    <col min="9726" max="9726" width="36.6640625" customWidth="1"/>
    <col min="9727" max="9727" width="30.6640625" customWidth="1"/>
    <col min="9728" max="9728" width="6.6640625" customWidth="1"/>
    <col min="9729" max="9729" width="11.44140625" customWidth="1"/>
    <col min="9730" max="9730" width="16.6640625" customWidth="1"/>
    <col min="9731" max="9735" width="0" hidden="1" customWidth="1"/>
    <col min="9736" max="9736" width="18.6640625" customWidth="1"/>
    <col min="9980" max="9980" width="8.6640625" customWidth="1"/>
    <col min="9981" max="9981" width="11.6640625" customWidth="1"/>
    <col min="9982" max="9982" width="36.6640625" customWidth="1"/>
    <col min="9983" max="9983" width="30.6640625" customWidth="1"/>
    <col min="9984" max="9984" width="6.6640625" customWidth="1"/>
    <col min="9985" max="9985" width="11.44140625" customWidth="1"/>
    <col min="9986" max="9986" width="16.6640625" customWidth="1"/>
    <col min="9987" max="9991" width="0" hidden="1" customWidth="1"/>
    <col min="9992" max="9992" width="18.6640625" customWidth="1"/>
    <col min="10236" max="10236" width="8.6640625" customWidth="1"/>
    <col min="10237" max="10237" width="11.6640625" customWidth="1"/>
    <col min="10238" max="10238" width="36.6640625" customWidth="1"/>
    <col min="10239" max="10239" width="30.6640625" customWidth="1"/>
    <col min="10240" max="10240" width="6.6640625" customWidth="1"/>
    <col min="10241" max="10241" width="11.44140625" customWidth="1"/>
    <col min="10242" max="10242" width="16.6640625" customWidth="1"/>
    <col min="10243" max="10247" width="0" hidden="1" customWidth="1"/>
    <col min="10248" max="10248" width="18.6640625" customWidth="1"/>
    <col min="10492" max="10492" width="8.6640625" customWidth="1"/>
    <col min="10493" max="10493" width="11.6640625" customWidth="1"/>
    <col min="10494" max="10494" width="36.6640625" customWidth="1"/>
    <col min="10495" max="10495" width="30.6640625" customWidth="1"/>
    <col min="10496" max="10496" width="6.6640625" customWidth="1"/>
    <col min="10497" max="10497" width="11.44140625" customWidth="1"/>
    <col min="10498" max="10498" width="16.6640625" customWidth="1"/>
    <col min="10499" max="10503" width="0" hidden="1" customWidth="1"/>
    <col min="10504" max="10504" width="18.6640625" customWidth="1"/>
    <col min="10748" max="10748" width="8.6640625" customWidth="1"/>
    <col min="10749" max="10749" width="11.6640625" customWidth="1"/>
    <col min="10750" max="10750" width="36.6640625" customWidth="1"/>
    <col min="10751" max="10751" width="30.6640625" customWidth="1"/>
    <col min="10752" max="10752" width="6.6640625" customWidth="1"/>
    <col min="10753" max="10753" width="11.44140625" customWidth="1"/>
    <col min="10754" max="10754" width="16.6640625" customWidth="1"/>
    <col min="10755" max="10759" width="0" hidden="1" customWidth="1"/>
    <col min="10760" max="10760" width="18.6640625" customWidth="1"/>
    <col min="11004" max="11004" width="8.6640625" customWidth="1"/>
    <col min="11005" max="11005" width="11.6640625" customWidth="1"/>
    <col min="11006" max="11006" width="36.6640625" customWidth="1"/>
    <col min="11007" max="11007" width="30.6640625" customWidth="1"/>
    <col min="11008" max="11008" width="6.6640625" customWidth="1"/>
    <col min="11009" max="11009" width="11.44140625" customWidth="1"/>
    <col min="11010" max="11010" width="16.6640625" customWidth="1"/>
    <col min="11011" max="11015" width="0" hidden="1" customWidth="1"/>
    <col min="11016" max="11016" width="18.6640625" customWidth="1"/>
    <col min="11260" max="11260" width="8.6640625" customWidth="1"/>
    <col min="11261" max="11261" width="11.6640625" customWidth="1"/>
    <col min="11262" max="11262" width="36.6640625" customWidth="1"/>
    <col min="11263" max="11263" width="30.6640625" customWidth="1"/>
    <col min="11264" max="11264" width="6.6640625" customWidth="1"/>
    <col min="11265" max="11265" width="11.44140625" customWidth="1"/>
    <col min="11266" max="11266" width="16.6640625" customWidth="1"/>
    <col min="11267" max="11271" width="0" hidden="1" customWidth="1"/>
    <col min="11272" max="11272" width="18.6640625" customWidth="1"/>
    <col min="11516" max="11516" width="8.6640625" customWidth="1"/>
    <col min="11517" max="11517" width="11.6640625" customWidth="1"/>
    <col min="11518" max="11518" width="36.6640625" customWidth="1"/>
    <col min="11519" max="11519" width="30.6640625" customWidth="1"/>
    <col min="11520" max="11520" width="6.6640625" customWidth="1"/>
    <col min="11521" max="11521" width="11.44140625" customWidth="1"/>
    <col min="11522" max="11522" width="16.6640625" customWidth="1"/>
    <col min="11523" max="11527" width="0" hidden="1" customWidth="1"/>
    <col min="11528" max="11528" width="18.6640625" customWidth="1"/>
    <col min="11772" max="11772" width="8.6640625" customWidth="1"/>
    <col min="11773" max="11773" width="11.6640625" customWidth="1"/>
    <col min="11774" max="11774" width="36.6640625" customWidth="1"/>
    <col min="11775" max="11775" width="30.6640625" customWidth="1"/>
    <col min="11776" max="11776" width="6.6640625" customWidth="1"/>
    <col min="11777" max="11777" width="11.44140625" customWidth="1"/>
    <col min="11778" max="11778" width="16.6640625" customWidth="1"/>
    <col min="11779" max="11783" width="0" hidden="1" customWidth="1"/>
    <col min="11784" max="11784" width="18.6640625" customWidth="1"/>
    <col min="12028" max="12028" width="8.6640625" customWidth="1"/>
    <col min="12029" max="12029" width="11.6640625" customWidth="1"/>
    <col min="12030" max="12030" width="36.6640625" customWidth="1"/>
    <col min="12031" max="12031" width="30.6640625" customWidth="1"/>
    <col min="12032" max="12032" width="6.6640625" customWidth="1"/>
    <col min="12033" max="12033" width="11.44140625" customWidth="1"/>
    <col min="12034" max="12034" width="16.6640625" customWidth="1"/>
    <col min="12035" max="12039" width="0" hidden="1" customWidth="1"/>
    <col min="12040" max="12040" width="18.6640625" customWidth="1"/>
    <col min="12284" max="12284" width="8.6640625" customWidth="1"/>
    <col min="12285" max="12285" width="11.6640625" customWidth="1"/>
    <col min="12286" max="12286" width="36.6640625" customWidth="1"/>
    <col min="12287" max="12287" width="30.6640625" customWidth="1"/>
    <col min="12288" max="12288" width="6.6640625" customWidth="1"/>
    <col min="12289" max="12289" width="11.44140625" customWidth="1"/>
    <col min="12290" max="12290" width="16.6640625" customWidth="1"/>
    <col min="12291" max="12295" width="0" hidden="1" customWidth="1"/>
    <col min="12296" max="12296" width="18.6640625" customWidth="1"/>
    <col min="12540" max="12540" width="8.6640625" customWidth="1"/>
    <col min="12541" max="12541" width="11.6640625" customWidth="1"/>
    <col min="12542" max="12542" width="36.6640625" customWidth="1"/>
    <col min="12543" max="12543" width="30.6640625" customWidth="1"/>
    <col min="12544" max="12544" width="6.6640625" customWidth="1"/>
    <col min="12545" max="12545" width="11.44140625" customWidth="1"/>
    <col min="12546" max="12546" width="16.6640625" customWidth="1"/>
    <col min="12547" max="12551" width="0" hidden="1" customWidth="1"/>
    <col min="12552" max="12552" width="18.6640625" customWidth="1"/>
    <col min="12796" max="12796" width="8.6640625" customWidth="1"/>
    <col min="12797" max="12797" width="11.6640625" customWidth="1"/>
    <col min="12798" max="12798" width="36.6640625" customWidth="1"/>
    <col min="12799" max="12799" width="30.6640625" customWidth="1"/>
    <col min="12800" max="12800" width="6.6640625" customWidth="1"/>
    <col min="12801" max="12801" width="11.44140625" customWidth="1"/>
    <col min="12802" max="12802" width="16.6640625" customWidth="1"/>
    <col min="12803" max="12807" width="0" hidden="1" customWidth="1"/>
    <col min="12808" max="12808" width="18.6640625" customWidth="1"/>
    <col min="13052" max="13052" width="8.6640625" customWidth="1"/>
    <col min="13053" max="13053" width="11.6640625" customWidth="1"/>
    <col min="13054" max="13054" width="36.6640625" customWidth="1"/>
    <col min="13055" max="13055" width="30.6640625" customWidth="1"/>
    <col min="13056" max="13056" width="6.6640625" customWidth="1"/>
    <col min="13057" max="13057" width="11.44140625" customWidth="1"/>
    <col min="13058" max="13058" width="16.6640625" customWidth="1"/>
    <col min="13059" max="13063" width="0" hidden="1" customWidth="1"/>
    <col min="13064" max="13064" width="18.6640625" customWidth="1"/>
    <col min="13308" max="13308" width="8.6640625" customWidth="1"/>
    <col min="13309" max="13309" width="11.6640625" customWidth="1"/>
    <col min="13310" max="13310" width="36.6640625" customWidth="1"/>
    <col min="13311" max="13311" width="30.6640625" customWidth="1"/>
    <col min="13312" max="13312" width="6.6640625" customWidth="1"/>
    <col min="13313" max="13313" width="11.44140625" customWidth="1"/>
    <col min="13314" max="13314" width="16.6640625" customWidth="1"/>
    <col min="13315" max="13319" width="0" hidden="1" customWidth="1"/>
    <col min="13320" max="13320" width="18.6640625" customWidth="1"/>
    <col min="13564" max="13564" width="8.6640625" customWidth="1"/>
    <col min="13565" max="13565" width="11.6640625" customWidth="1"/>
    <col min="13566" max="13566" width="36.6640625" customWidth="1"/>
    <col min="13567" max="13567" width="30.6640625" customWidth="1"/>
    <col min="13568" max="13568" width="6.6640625" customWidth="1"/>
    <col min="13569" max="13569" width="11.44140625" customWidth="1"/>
    <col min="13570" max="13570" width="16.6640625" customWidth="1"/>
    <col min="13571" max="13575" width="0" hidden="1" customWidth="1"/>
    <col min="13576" max="13576" width="18.6640625" customWidth="1"/>
    <col min="13820" max="13820" width="8.6640625" customWidth="1"/>
    <col min="13821" max="13821" width="11.6640625" customWidth="1"/>
    <col min="13822" max="13822" width="36.6640625" customWidth="1"/>
    <col min="13823" max="13823" width="30.6640625" customWidth="1"/>
    <col min="13824" max="13824" width="6.6640625" customWidth="1"/>
    <col min="13825" max="13825" width="11.44140625" customWidth="1"/>
    <col min="13826" max="13826" width="16.6640625" customWidth="1"/>
    <col min="13827" max="13831" width="0" hidden="1" customWidth="1"/>
    <col min="13832" max="13832" width="18.6640625" customWidth="1"/>
    <col min="14076" max="14076" width="8.6640625" customWidth="1"/>
    <col min="14077" max="14077" width="11.6640625" customWidth="1"/>
    <col min="14078" max="14078" width="36.6640625" customWidth="1"/>
    <col min="14079" max="14079" width="30.6640625" customWidth="1"/>
    <col min="14080" max="14080" width="6.6640625" customWidth="1"/>
    <col min="14081" max="14081" width="11.44140625" customWidth="1"/>
    <col min="14082" max="14082" width="16.6640625" customWidth="1"/>
    <col min="14083" max="14087" width="0" hidden="1" customWidth="1"/>
    <col min="14088" max="14088" width="18.6640625" customWidth="1"/>
    <col min="14332" max="14332" width="8.6640625" customWidth="1"/>
    <col min="14333" max="14333" width="11.6640625" customWidth="1"/>
    <col min="14334" max="14334" width="36.6640625" customWidth="1"/>
    <col min="14335" max="14335" width="30.6640625" customWidth="1"/>
    <col min="14336" max="14336" width="6.6640625" customWidth="1"/>
    <col min="14337" max="14337" width="11.44140625" customWidth="1"/>
    <col min="14338" max="14338" width="16.6640625" customWidth="1"/>
    <col min="14339" max="14343" width="0" hidden="1" customWidth="1"/>
    <col min="14344" max="14344" width="18.6640625" customWidth="1"/>
    <col min="14588" max="14588" width="8.6640625" customWidth="1"/>
    <col min="14589" max="14589" width="11.6640625" customWidth="1"/>
    <col min="14590" max="14590" width="36.6640625" customWidth="1"/>
    <col min="14591" max="14591" width="30.6640625" customWidth="1"/>
    <col min="14592" max="14592" width="6.6640625" customWidth="1"/>
    <col min="14593" max="14593" width="11.44140625" customWidth="1"/>
    <col min="14594" max="14594" width="16.6640625" customWidth="1"/>
    <col min="14595" max="14599" width="0" hidden="1" customWidth="1"/>
    <col min="14600" max="14600" width="18.6640625" customWidth="1"/>
    <col min="14844" max="14844" width="8.6640625" customWidth="1"/>
    <col min="14845" max="14845" width="11.6640625" customWidth="1"/>
    <col min="14846" max="14846" width="36.6640625" customWidth="1"/>
    <col min="14847" max="14847" width="30.6640625" customWidth="1"/>
    <col min="14848" max="14848" width="6.6640625" customWidth="1"/>
    <col min="14849" max="14849" width="11.44140625" customWidth="1"/>
    <col min="14850" max="14850" width="16.6640625" customWidth="1"/>
    <col min="14851" max="14855" width="0" hidden="1" customWidth="1"/>
    <col min="14856" max="14856" width="18.6640625" customWidth="1"/>
    <col min="15100" max="15100" width="8.6640625" customWidth="1"/>
    <col min="15101" max="15101" width="11.6640625" customWidth="1"/>
    <col min="15102" max="15102" width="36.6640625" customWidth="1"/>
    <col min="15103" max="15103" width="30.6640625" customWidth="1"/>
    <col min="15104" max="15104" width="6.6640625" customWidth="1"/>
    <col min="15105" max="15105" width="11.44140625" customWidth="1"/>
    <col min="15106" max="15106" width="16.6640625" customWidth="1"/>
    <col min="15107" max="15111" width="0" hidden="1" customWidth="1"/>
    <col min="15112" max="15112" width="18.6640625" customWidth="1"/>
    <col min="15356" max="15356" width="8.6640625" customWidth="1"/>
    <col min="15357" max="15357" width="11.6640625" customWidth="1"/>
    <col min="15358" max="15358" width="36.6640625" customWidth="1"/>
    <col min="15359" max="15359" width="30.6640625" customWidth="1"/>
    <col min="15360" max="15360" width="6.6640625" customWidth="1"/>
    <col min="15361" max="15361" width="11.44140625" customWidth="1"/>
    <col min="15362" max="15362" width="16.6640625" customWidth="1"/>
    <col min="15363" max="15367" width="0" hidden="1" customWidth="1"/>
    <col min="15368" max="15368" width="18.6640625" customWidth="1"/>
    <col min="15612" max="15612" width="8.6640625" customWidth="1"/>
    <col min="15613" max="15613" width="11.6640625" customWidth="1"/>
    <col min="15614" max="15614" width="36.6640625" customWidth="1"/>
    <col min="15615" max="15615" width="30.6640625" customWidth="1"/>
    <col min="15616" max="15616" width="6.6640625" customWidth="1"/>
    <col min="15617" max="15617" width="11.44140625" customWidth="1"/>
    <col min="15618" max="15618" width="16.6640625" customWidth="1"/>
    <col min="15619" max="15623" width="0" hidden="1" customWidth="1"/>
    <col min="15624" max="15624" width="18.6640625" customWidth="1"/>
    <col min="15868" max="15868" width="8.6640625" customWidth="1"/>
    <col min="15869" max="15869" width="11.6640625" customWidth="1"/>
    <col min="15870" max="15870" width="36.6640625" customWidth="1"/>
    <col min="15871" max="15871" width="30.6640625" customWidth="1"/>
    <col min="15872" max="15872" width="6.6640625" customWidth="1"/>
    <col min="15873" max="15873" width="11.44140625" customWidth="1"/>
    <col min="15874" max="15874" width="16.6640625" customWidth="1"/>
    <col min="15875" max="15879" width="0" hidden="1" customWidth="1"/>
    <col min="15880" max="15880" width="18.6640625" customWidth="1"/>
    <col min="16124" max="16124" width="8.6640625" customWidth="1"/>
    <col min="16125" max="16125" width="11.6640625" customWidth="1"/>
    <col min="16126" max="16126" width="36.6640625" customWidth="1"/>
    <col min="16127" max="16127" width="30.6640625" customWidth="1"/>
    <col min="16128" max="16128" width="6.6640625" customWidth="1"/>
    <col min="16129" max="16129" width="11.44140625" customWidth="1"/>
    <col min="16130" max="16130" width="16.6640625" customWidth="1"/>
    <col min="16131" max="16135" width="0" hidden="1" customWidth="1"/>
    <col min="16136" max="16136" width="18.6640625" customWidth="1"/>
  </cols>
  <sheetData>
    <row r="1" spans="1:9" ht="18.75" customHeight="1" thickBot="1" x14ac:dyDescent="0.3">
      <c r="A1" s="44" t="s">
        <v>358</v>
      </c>
      <c r="H1" s="154">
        <f>H4+H30+H58+H71+H104+H123</f>
        <v>0</v>
      </c>
    </row>
    <row r="2" spans="1:9" s="50" customFormat="1" ht="18" thickBot="1" x14ac:dyDescent="0.35">
      <c r="B2" s="51"/>
      <c r="C2" s="52"/>
      <c r="D2" s="52"/>
      <c r="E2" s="51"/>
      <c r="F2" s="53"/>
      <c r="G2" s="54"/>
      <c r="H2" s="55"/>
    </row>
    <row r="3" spans="1:9" s="87" customFormat="1" ht="15.6" thickBot="1" x14ac:dyDescent="0.3">
      <c r="A3" s="56" t="s">
        <v>16</v>
      </c>
      <c r="B3" s="57" t="s">
        <v>17</v>
      </c>
      <c r="C3" s="58" t="s">
        <v>18</v>
      </c>
      <c r="D3" s="58" t="s">
        <v>19</v>
      </c>
      <c r="E3" s="57" t="s">
        <v>20</v>
      </c>
      <c r="F3" s="59" t="s">
        <v>0</v>
      </c>
      <c r="G3" s="60" t="s">
        <v>21</v>
      </c>
      <c r="H3" s="61" t="s">
        <v>22</v>
      </c>
    </row>
    <row r="4" spans="1:9" s="67" customFormat="1" ht="17.100000000000001" customHeight="1" x14ac:dyDescent="0.25">
      <c r="A4" s="62" t="s">
        <v>23</v>
      </c>
      <c r="B4" s="63"/>
      <c r="C4" s="64"/>
      <c r="D4" s="64"/>
      <c r="E4" s="63"/>
      <c r="F4" s="65"/>
      <c r="G4" s="66"/>
      <c r="H4" s="66">
        <f>SUM(H5,H9,H22)</f>
        <v>0</v>
      </c>
    </row>
    <row r="5" spans="1:9" s="67" customFormat="1" ht="17.100000000000001" customHeight="1" x14ac:dyDescent="0.25">
      <c r="A5" s="68" t="s">
        <v>24</v>
      </c>
      <c r="B5" s="69"/>
      <c r="C5" s="70"/>
      <c r="D5" s="70"/>
      <c r="E5" s="69"/>
      <c r="F5" s="71"/>
      <c r="G5" s="72"/>
      <c r="H5" s="72">
        <f>SUM(H6:H8)</f>
        <v>0</v>
      </c>
    </row>
    <row r="6" spans="1:9" ht="26.4" x14ac:dyDescent="0.25">
      <c r="A6" s="73" t="s">
        <v>25</v>
      </c>
      <c r="B6" s="74" t="s">
        <v>26</v>
      </c>
      <c r="C6" s="75" t="s">
        <v>27</v>
      </c>
      <c r="D6" s="75"/>
      <c r="E6" s="74" t="s">
        <v>28</v>
      </c>
      <c r="F6" s="76">
        <v>1.65</v>
      </c>
      <c r="G6" s="77"/>
      <c r="H6" s="77">
        <f>F6*G6</f>
        <v>0</v>
      </c>
    </row>
    <row r="7" spans="1:9" ht="26.4" x14ac:dyDescent="0.25">
      <c r="A7" s="73" t="s">
        <v>29</v>
      </c>
      <c r="B7" s="74" t="s">
        <v>176</v>
      </c>
      <c r="C7" s="75" t="s">
        <v>177</v>
      </c>
      <c r="D7" s="75" t="s">
        <v>178</v>
      </c>
      <c r="E7" s="74" t="s">
        <v>28</v>
      </c>
      <c r="F7" s="76">
        <v>1.65</v>
      </c>
      <c r="G7" s="77"/>
      <c r="H7" s="77">
        <f>F7*G7</f>
        <v>0</v>
      </c>
    </row>
    <row r="8" spans="1:9" ht="26.4" x14ac:dyDescent="0.25">
      <c r="A8" s="73" t="s">
        <v>31</v>
      </c>
      <c r="B8" s="74" t="s">
        <v>30</v>
      </c>
      <c r="C8" s="75" t="s">
        <v>172</v>
      </c>
      <c r="D8" s="75"/>
      <c r="E8" s="74" t="s">
        <v>6</v>
      </c>
      <c r="F8" s="76">
        <v>86</v>
      </c>
      <c r="G8" s="78"/>
      <c r="H8" s="77">
        <f>F8*G8</f>
        <v>0</v>
      </c>
    </row>
    <row r="9" spans="1:9" s="67" customFormat="1" ht="17.100000000000001" customHeight="1" x14ac:dyDescent="0.25">
      <c r="A9" s="68" t="s">
        <v>33</v>
      </c>
      <c r="B9" s="69"/>
      <c r="C9" s="70"/>
      <c r="D9" s="70"/>
      <c r="E9" s="69"/>
      <c r="F9" s="71"/>
      <c r="G9" s="72"/>
      <c r="H9" s="72">
        <f>SUM(H10:H21)</f>
        <v>0</v>
      </c>
    </row>
    <row r="10" spans="1:9" s="84" customFormat="1" ht="39.6" x14ac:dyDescent="0.25">
      <c r="A10" s="79" t="s">
        <v>25</v>
      </c>
      <c r="B10" s="80" t="s">
        <v>34</v>
      </c>
      <c r="C10" s="81" t="s">
        <v>35</v>
      </c>
      <c r="D10" s="81"/>
      <c r="E10" s="80" t="s">
        <v>4</v>
      </c>
      <c r="F10" s="82">
        <v>3250</v>
      </c>
      <c r="G10" s="83"/>
      <c r="H10" s="77">
        <f t="shared" ref="H10:H21" si="0">F10*G10</f>
        <v>0</v>
      </c>
    </row>
    <row r="11" spans="1:9" ht="26.4" x14ac:dyDescent="0.25">
      <c r="A11" s="79" t="s">
        <v>29</v>
      </c>
      <c r="B11" s="80" t="s">
        <v>36</v>
      </c>
      <c r="C11" s="81" t="s">
        <v>291</v>
      </c>
      <c r="D11" s="75"/>
      <c r="E11" s="80" t="s">
        <v>6</v>
      </c>
      <c r="F11" s="76">
        <v>50</v>
      </c>
      <c r="G11" s="78"/>
      <c r="H11" s="77">
        <f t="shared" si="0"/>
        <v>0</v>
      </c>
    </row>
    <row r="12" spans="1:9" ht="39.6" x14ac:dyDescent="0.25">
      <c r="A12" s="79" t="s">
        <v>31</v>
      </c>
      <c r="B12" s="80" t="s">
        <v>37</v>
      </c>
      <c r="C12" s="81" t="s">
        <v>38</v>
      </c>
      <c r="D12" s="75"/>
      <c r="E12" s="80" t="s">
        <v>6</v>
      </c>
      <c r="F12" s="76">
        <v>50</v>
      </c>
      <c r="G12" s="78"/>
      <c r="H12" s="77">
        <f t="shared" si="0"/>
        <v>0</v>
      </c>
    </row>
    <row r="13" spans="1:9" ht="26.4" x14ac:dyDescent="0.25">
      <c r="A13" s="79" t="s">
        <v>40</v>
      </c>
      <c r="B13" s="80" t="s">
        <v>41</v>
      </c>
      <c r="C13" s="81" t="s">
        <v>42</v>
      </c>
      <c r="D13" s="75"/>
      <c r="E13" s="80" t="s">
        <v>6</v>
      </c>
      <c r="F13" s="76">
        <v>23</v>
      </c>
      <c r="G13" s="78"/>
      <c r="H13" s="77">
        <f t="shared" si="0"/>
        <v>0</v>
      </c>
    </row>
    <row r="14" spans="1:9" ht="26.4" x14ac:dyDescent="0.25">
      <c r="A14" s="79" t="s">
        <v>43</v>
      </c>
      <c r="B14" s="80" t="s">
        <v>44</v>
      </c>
      <c r="C14" s="81" t="s">
        <v>45</v>
      </c>
      <c r="D14" s="75"/>
      <c r="E14" s="80" t="s">
        <v>6</v>
      </c>
      <c r="F14" s="76">
        <v>2</v>
      </c>
      <c r="G14" s="78"/>
      <c r="H14" s="77">
        <f t="shared" si="0"/>
        <v>0</v>
      </c>
    </row>
    <row r="15" spans="1:9" x14ac:dyDescent="0.25">
      <c r="A15" s="79" t="s">
        <v>46</v>
      </c>
      <c r="B15" s="80" t="s">
        <v>49</v>
      </c>
      <c r="C15" s="81" t="s">
        <v>50</v>
      </c>
      <c r="D15" s="75"/>
      <c r="E15" s="80" t="s">
        <v>6</v>
      </c>
      <c r="F15" s="76">
        <v>150</v>
      </c>
      <c r="G15" s="78"/>
      <c r="H15" s="77">
        <f t="shared" si="0"/>
        <v>0</v>
      </c>
    </row>
    <row r="16" spans="1:9" ht="26.4" x14ac:dyDescent="0.25">
      <c r="A16" s="79" t="s">
        <v>48</v>
      </c>
      <c r="B16" s="80" t="s">
        <v>54</v>
      </c>
      <c r="C16" s="81" t="s">
        <v>55</v>
      </c>
      <c r="D16" s="146" t="s">
        <v>292</v>
      </c>
      <c r="E16" s="80" t="s">
        <v>4</v>
      </c>
      <c r="F16" s="155">
        <v>8720</v>
      </c>
      <c r="G16" s="172"/>
      <c r="H16" s="156">
        <f t="shared" si="0"/>
        <v>0</v>
      </c>
      <c r="I16" s="136"/>
    </row>
    <row r="17" spans="1:9" ht="26.4" x14ac:dyDescent="0.25">
      <c r="A17" s="79" t="s">
        <v>51</v>
      </c>
      <c r="B17" s="80" t="s">
        <v>57</v>
      </c>
      <c r="C17" s="81" t="s">
        <v>58</v>
      </c>
      <c r="D17" s="75"/>
      <c r="E17" s="80" t="s">
        <v>4</v>
      </c>
      <c r="F17" s="76">
        <v>150</v>
      </c>
      <c r="G17" s="78"/>
      <c r="H17" s="77">
        <f t="shared" si="0"/>
        <v>0</v>
      </c>
    </row>
    <row r="18" spans="1:9" ht="26.4" x14ac:dyDescent="0.25">
      <c r="A18" s="79" t="s">
        <v>52</v>
      </c>
      <c r="B18" s="80" t="s">
        <v>60</v>
      </c>
      <c r="C18" s="81" t="s">
        <v>61</v>
      </c>
      <c r="D18" s="75"/>
      <c r="E18" s="80" t="s">
        <v>47</v>
      </c>
      <c r="F18" s="76">
        <v>20</v>
      </c>
      <c r="G18" s="78"/>
      <c r="H18" s="77">
        <f t="shared" si="0"/>
        <v>0</v>
      </c>
    </row>
    <row r="19" spans="1:9" ht="26.4" x14ac:dyDescent="0.25">
      <c r="A19" s="79" t="s">
        <v>53</v>
      </c>
      <c r="B19" s="80" t="s">
        <v>62</v>
      </c>
      <c r="C19" s="81" t="s">
        <v>63</v>
      </c>
      <c r="D19" s="75"/>
      <c r="E19" s="80" t="s">
        <v>47</v>
      </c>
      <c r="F19" s="76">
        <v>40</v>
      </c>
      <c r="G19" s="78"/>
      <c r="H19" s="77">
        <f t="shared" si="0"/>
        <v>0</v>
      </c>
    </row>
    <row r="20" spans="1:9" ht="26.4" x14ac:dyDescent="0.25">
      <c r="A20" s="79" t="s">
        <v>56</v>
      </c>
      <c r="B20" s="80" t="s">
        <v>179</v>
      </c>
      <c r="C20" s="81" t="s">
        <v>180</v>
      </c>
      <c r="D20" s="75"/>
      <c r="E20" s="80" t="s">
        <v>47</v>
      </c>
      <c r="F20" s="76">
        <v>10</v>
      </c>
      <c r="G20" s="78"/>
      <c r="H20" s="77">
        <f t="shared" si="0"/>
        <v>0</v>
      </c>
    </row>
    <row r="21" spans="1:9" ht="26.4" x14ac:dyDescent="0.25">
      <c r="A21" s="79" t="s">
        <v>59</v>
      </c>
      <c r="B21" s="80" t="s">
        <v>181</v>
      </c>
      <c r="C21" s="81" t="s">
        <v>182</v>
      </c>
      <c r="D21" s="75"/>
      <c r="E21" s="80" t="s">
        <v>6</v>
      </c>
      <c r="F21" s="76">
        <v>10</v>
      </c>
      <c r="G21" s="78"/>
      <c r="H21" s="77">
        <f t="shared" si="0"/>
        <v>0</v>
      </c>
    </row>
    <row r="22" spans="1:9" s="67" customFormat="1" ht="17.100000000000001" customHeight="1" x14ac:dyDescent="0.25">
      <c r="A22" s="68" t="s">
        <v>64</v>
      </c>
      <c r="B22" s="69"/>
      <c r="C22" s="70"/>
      <c r="D22" s="70"/>
      <c r="E22" s="69"/>
      <c r="F22" s="71"/>
      <c r="G22" s="85"/>
      <c r="H22" s="72">
        <f>SUM(H23:H28)</f>
        <v>0</v>
      </c>
    </row>
    <row r="23" spans="1:9" ht="26.4" x14ac:dyDescent="0.25">
      <c r="A23" s="73" t="s">
        <v>25</v>
      </c>
      <c r="B23" s="80" t="s">
        <v>65</v>
      </c>
      <c r="C23" s="75" t="s">
        <v>66</v>
      </c>
      <c r="D23" s="75"/>
      <c r="E23" s="74" t="s">
        <v>67</v>
      </c>
      <c r="F23" s="76">
        <v>150</v>
      </c>
      <c r="G23" s="78"/>
      <c r="H23" s="77">
        <f t="shared" ref="H23:H28" si="1">F23*G23</f>
        <v>0</v>
      </c>
    </row>
    <row r="24" spans="1:9" ht="26.4" x14ac:dyDescent="0.25">
      <c r="A24" s="73" t="s">
        <v>29</v>
      </c>
      <c r="B24" s="80" t="s">
        <v>183</v>
      </c>
      <c r="C24" s="75" t="s">
        <v>184</v>
      </c>
      <c r="D24" s="75"/>
      <c r="E24" s="74" t="s">
        <v>6</v>
      </c>
      <c r="F24" s="76">
        <v>1</v>
      </c>
      <c r="G24" s="78"/>
      <c r="H24" s="77">
        <f t="shared" si="1"/>
        <v>0</v>
      </c>
      <c r="I24" s="136"/>
    </row>
    <row r="25" spans="1:9" ht="26.4" x14ac:dyDescent="0.25">
      <c r="A25" s="73" t="s">
        <v>31</v>
      </c>
      <c r="B25" s="80" t="s">
        <v>185</v>
      </c>
      <c r="C25" s="75" t="s">
        <v>186</v>
      </c>
      <c r="D25" s="75"/>
      <c r="E25" s="74" t="s">
        <v>6</v>
      </c>
      <c r="F25" s="76">
        <v>1</v>
      </c>
      <c r="G25" s="78"/>
      <c r="H25" s="77">
        <f t="shared" si="1"/>
        <v>0</v>
      </c>
      <c r="I25" s="136"/>
    </row>
    <row r="26" spans="1:9" ht="26.4" x14ac:dyDescent="0.25">
      <c r="A26" s="73" t="s">
        <v>32</v>
      </c>
      <c r="B26" s="80" t="s">
        <v>187</v>
      </c>
      <c r="C26" s="75" t="s">
        <v>188</v>
      </c>
      <c r="D26" s="75"/>
      <c r="E26" s="74" t="s">
        <v>6</v>
      </c>
      <c r="F26" s="76">
        <v>1</v>
      </c>
      <c r="G26" s="78"/>
      <c r="H26" s="77">
        <f t="shared" si="1"/>
        <v>0</v>
      </c>
      <c r="I26" s="136"/>
    </row>
    <row r="27" spans="1:9" ht="26.4" x14ac:dyDescent="0.25">
      <c r="A27" s="73" t="s">
        <v>40</v>
      </c>
      <c r="B27" s="80" t="s">
        <v>189</v>
      </c>
      <c r="C27" s="75" t="s">
        <v>190</v>
      </c>
      <c r="D27" s="75"/>
      <c r="E27" s="74" t="s">
        <v>6</v>
      </c>
      <c r="F27" s="76">
        <v>1</v>
      </c>
      <c r="G27" s="78"/>
      <c r="H27" s="77">
        <f t="shared" si="1"/>
        <v>0</v>
      </c>
      <c r="I27" s="136"/>
    </row>
    <row r="28" spans="1:9" ht="33.6" customHeight="1" x14ac:dyDescent="0.25">
      <c r="A28" s="73" t="s">
        <v>43</v>
      </c>
      <c r="B28" s="80" t="s">
        <v>191</v>
      </c>
      <c r="C28" s="75" t="s">
        <v>192</v>
      </c>
      <c r="D28" s="75"/>
      <c r="E28" s="74" t="s">
        <v>6</v>
      </c>
      <c r="F28" s="76">
        <v>1</v>
      </c>
      <c r="G28" s="78"/>
      <c r="H28" s="77">
        <f t="shared" si="1"/>
        <v>0</v>
      </c>
      <c r="I28" s="136"/>
    </row>
    <row r="29" spans="1:9" x14ac:dyDescent="0.25">
      <c r="A29" s="73"/>
      <c r="B29" s="80"/>
      <c r="C29" s="75"/>
      <c r="D29" s="75"/>
      <c r="E29" s="74"/>
      <c r="F29" s="76"/>
      <c r="G29" s="78"/>
      <c r="H29" s="77"/>
    </row>
    <row r="30" spans="1:9" s="67" customFormat="1" ht="17.100000000000001" customHeight="1" x14ac:dyDescent="0.25">
      <c r="A30" s="68" t="s">
        <v>68</v>
      </c>
      <c r="B30" s="69"/>
      <c r="C30" s="70"/>
      <c r="D30" s="70"/>
      <c r="E30" s="69"/>
      <c r="F30" s="71"/>
      <c r="G30" s="85"/>
      <c r="H30" s="72">
        <f>SUM(H31,H39,H42,H44,H49,H52)</f>
        <v>0</v>
      </c>
    </row>
    <row r="31" spans="1:9" s="67" customFormat="1" ht="17.100000000000001" customHeight="1" x14ac:dyDescent="0.25">
      <c r="A31" s="68" t="s">
        <v>69</v>
      </c>
      <c r="B31" s="69"/>
      <c r="C31" s="70"/>
      <c r="D31" s="70"/>
      <c r="E31" s="69"/>
      <c r="F31" s="71"/>
      <c r="G31" s="85"/>
      <c r="H31" s="72">
        <f>SUM(H32:H38)</f>
        <v>0</v>
      </c>
    </row>
    <row r="32" spans="1:9" ht="39.6" x14ac:dyDescent="0.25">
      <c r="A32" s="73" t="s">
        <v>25</v>
      </c>
      <c r="B32" s="80" t="s">
        <v>293</v>
      </c>
      <c r="C32" s="81" t="s">
        <v>355</v>
      </c>
      <c r="D32" s="81" t="s">
        <v>70</v>
      </c>
      <c r="E32" s="80" t="s">
        <v>2</v>
      </c>
      <c r="F32" s="76">
        <v>1430</v>
      </c>
      <c r="G32" s="77"/>
      <c r="H32" s="77">
        <f t="shared" ref="H32:H38" si="2">F32*G32</f>
        <v>0</v>
      </c>
      <c r="I32" s="136"/>
    </row>
    <row r="33" spans="1:9" ht="26.4" x14ac:dyDescent="0.25">
      <c r="A33" s="73" t="s">
        <v>29</v>
      </c>
      <c r="B33" s="80" t="s">
        <v>71</v>
      </c>
      <c r="C33" s="81" t="s">
        <v>72</v>
      </c>
      <c r="D33" s="75" t="s">
        <v>73</v>
      </c>
      <c r="E33" s="80" t="s">
        <v>2</v>
      </c>
      <c r="F33" s="76">
        <v>12260.2</v>
      </c>
      <c r="G33" s="78"/>
      <c r="H33" s="77">
        <f t="shared" si="2"/>
        <v>0</v>
      </c>
    </row>
    <row r="34" spans="1:9" ht="26.4" x14ac:dyDescent="0.25">
      <c r="A34" s="79" t="s">
        <v>31</v>
      </c>
      <c r="B34" s="80" t="s">
        <v>235</v>
      </c>
      <c r="C34" s="81" t="s">
        <v>75</v>
      </c>
      <c r="D34" s="81" t="s">
        <v>76</v>
      </c>
      <c r="E34" s="80" t="s">
        <v>2</v>
      </c>
      <c r="F34" s="76">
        <v>1362.2</v>
      </c>
      <c r="G34" s="78"/>
      <c r="H34" s="77">
        <f t="shared" si="2"/>
        <v>0</v>
      </c>
    </row>
    <row r="35" spans="1:9" ht="52.8" x14ac:dyDescent="0.25">
      <c r="A35" s="79" t="s">
        <v>32</v>
      </c>
      <c r="B35" s="80" t="s">
        <v>77</v>
      </c>
      <c r="C35" s="81" t="s">
        <v>78</v>
      </c>
      <c r="D35" s="75" t="s">
        <v>79</v>
      </c>
      <c r="E35" s="80" t="s">
        <v>2</v>
      </c>
      <c r="F35" s="76">
        <v>280</v>
      </c>
      <c r="G35" s="78"/>
      <c r="H35" s="77">
        <f t="shared" si="2"/>
        <v>0</v>
      </c>
    </row>
    <row r="36" spans="1:9" ht="39.6" x14ac:dyDescent="0.25">
      <c r="A36" s="79" t="s">
        <v>40</v>
      </c>
      <c r="B36" s="80" t="s">
        <v>80</v>
      </c>
      <c r="C36" s="81" t="s">
        <v>81</v>
      </c>
      <c r="D36" s="81" t="s">
        <v>82</v>
      </c>
      <c r="E36" s="80" t="s">
        <v>2</v>
      </c>
      <c r="F36" s="76">
        <v>70</v>
      </c>
      <c r="G36" s="78"/>
      <c r="H36" s="77">
        <f t="shared" si="2"/>
        <v>0</v>
      </c>
    </row>
    <row r="37" spans="1:9" ht="66" x14ac:dyDescent="0.25">
      <c r="A37" s="79" t="s">
        <v>43</v>
      </c>
      <c r="B37" s="80" t="s">
        <v>236</v>
      </c>
      <c r="C37" s="81" t="s">
        <v>237</v>
      </c>
      <c r="D37" s="75" t="s">
        <v>79</v>
      </c>
      <c r="E37" s="80" t="s">
        <v>2</v>
      </c>
      <c r="F37" s="76">
        <v>50</v>
      </c>
      <c r="G37" s="78"/>
      <c r="H37" s="77">
        <f t="shared" si="2"/>
        <v>0</v>
      </c>
    </row>
    <row r="38" spans="1:9" ht="39.6" x14ac:dyDescent="0.25">
      <c r="A38" s="79" t="s">
        <v>46</v>
      </c>
      <c r="B38" s="80" t="s">
        <v>80</v>
      </c>
      <c r="C38" s="81" t="s">
        <v>81</v>
      </c>
      <c r="D38" s="81" t="s">
        <v>82</v>
      </c>
      <c r="E38" s="80" t="s">
        <v>2</v>
      </c>
      <c r="F38" s="76">
        <v>13</v>
      </c>
      <c r="G38" s="78"/>
      <c r="H38" s="77">
        <f t="shared" si="2"/>
        <v>0</v>
      </c>
    </row>
    <row r="39" spans="1:9" s="67" customFormat="1" ht="17.100000000000001" customHeight="1" x14ac:dyDescent="0.25">
      <c r="A39" s="68" t="s">
        <v>83</v>
      </c>
      <c r="B39" s="69"/>
      <c r="C39" s="70"/>
      <c r="D39" s="70"/>
      <c r="E39" s="69"/>
      <c r="F39" s="71"/>
      <c r="G39" s="72"/>
      <c r="H39" s="72">
        <f>SUM(H40:H41)</f>
        <v>0</v>
      </c>
    </row>
    <row r="40" spans="1:9" ht="26.4" x14ac:dyDescent="0.25">
      <c r="A40" s="73" t="s">
        <v>25</v>
      </c>
      <c r="B40" s="80" t="s">
        <v>84</v>
      </c>
      <c r="C40" s="75" t="s">
        <v>85</v>
      </c>
      <c r="D40" s="75" t="s">
        <v>86</v>
      </c>
      <c r="E40" s="80" t="s">
        <v>4</v>
      </c>
      <c r="F40" s="76">
        <v>10710</v>
      </c>
      <c r="G40" s="77"/>
      <c r="H40" s="77">
        <f>F40*G40</f>
        <v>0</v>
      </c>
    </row>
    <row r="41" spans="1:9" ht="26.4" x14ac:dyDescent="0.25">
      <c r="A41" s="79" t="s">
        <v>29</v>
      </c>
      <c r="B41" s="80" t="s">
        <v>87</v>
      </c>
      <c r="C41" s="81" t="s">
        <v>88</v>
      </c>
      <c r="D41" s="75" t="s">
        <v>89</v>
      </c>
      <c r="E41" s="80" t="s">
        <v>4</v>
      </c>
      <c r="F41" s="76">
        <v>1190</v>
      </c>
      <c r="G41" s="77"/>
      <c r="H41" s="77">
        <f>F41*G41</f>
        <v>0</v>
      </c>
    </row>
    <row r="42" spans="1:9" s="67" customFormat="1" ht="17.100000000000001" customHeight="1" x14ac:dyDescent="0.25">
      <c r="A42" s="68" t="s">
        <v>90</v>
      </c>
      <c r="B42" s="69"/>
      <c r="C42" s="70"/>
      <c r="D42" s="70"/>
      <c r="E42" s="69"/>
      <c r="F42" s="71"/>
      <c r="G42" s="72"/>
      <c r="H42" s="72">
        <f>SUM(H43)</f>
        <v>0</v>
      </c>
    </row>
    <row r="43" spans="1:9" ht="29.25" customHeight="1" x14ac:dyDescent="0.25">
      <c r="A43" s="73" t="s">
        <v>25</v>
      </c>
      <c r="B43" s="80" t="s">
        <v>91</v>
      </c>
      <c r="C43" s="81" t="s">
        <v>92</v>
      </c>
      <c r="D43" s="75"/>
      <c r="E43" s="80" t="s">
        <v>4</v>
      </c>
      <c r="F43" s="76">
        <v>14350</v>
      </c>
      <c r="G43" s="77"/>
      <c r="H43" s="77">
        <f>F43*G43</f>
        <v>0</v>
      </c>
    </row>
    <row r="44" spans="1:9" s="67" customFormat="1" ht="17.100000000000001" customHeight="1" x14ac:dyDescent="0.25">
      <c r="A44" s="68" t="s">
        <v>238</v>
      </c>
      <c r="B44" s="69"/>
      <c r="C44" s="70"/>
      <c r="D44" s="70"/>
      <c r="E44" s="69"/>
      <c r="F44" s="71"/>
      <c r="G44" s="72"/>
      <c r="H44" s="152">
        <f>SUM(H45:H48)</f>
        <v>0</v>
      </c>
      <c r="I44" s="137"/>
    </row>
    <row r="45" spans="1:9" ht="26.4" x14ac:dyDescent="0.25">
      <c r="A45" s="73" t="s">
        <v>25</v>
      </c>
      <c r="B45" s="80" t="s">
        <v>239</v>
      </c>
      <c r="C45" s="88" t="s">
        <v>240</v>
      </c>
      <c r="D45" s="75" t="s">
        <v>241</v>
      </c>
      <c r="E45" s="80" t="s">
        <v>2</v>
      </c>
      <c r="F45" s="76">
        <v>110</v>
      </c>
      <c r="G45" s="77"/>
      <c r="H45" s="77">
        <f>F45*G45</f>
        <v>0</v>
      </c>
    </row>
    <row r="46" spans="1:9" ht="39.6" x14ac:dyDescent="0.25">
      <c r="A46" s="73" t="s">
        <v>29</v>
      </c>
      <c r="B46" s="80" t="s">
        <v>242</v>
      </c>
      <c r="C46" s="89" t="s">
        <v>243</v>
      </c>
      <c r="D46" s="75" t="s">
        <v>294</v>
      </c>
      <c r="E46" s="80" t="s">
        <v>2</v>
      </c>
      <c r="F46" s="76">
        <v>5660.2</v>
      </c>
      <c r="G46" s="77"/>
      <c r="H46" s="77">
        <f>F46*G46</f>
        <v>0</v>
      </c>
      <c r="I46" s="136"/>
    </row>
    <row r="47" spans="1:9" ht="39.6" x14ac:dyDescent="0.25">
      <c r="A47" s="196" t="s">
        <v>31</v>
      </c>
      <c r="B47" s="197" t="s">
        <v>366</v>
      </c>
      <c r="C47" s="198" t="s">
        <v>365</v>
      </c>
      <c r="D47" s="199"/>
      <c r="E47" s="197" t="s">
        <v>2</v>
      </c>
      <c r="F47" s="200">
        <v>200</v>
      </c>
      <c r="G47" s="77"/>
      <c r="H47" s="77">
        <f t="shared" ref="H47:H48" si="3">F47*G47</f>
        <v>0</v>
      </c>
      <c r="I47" s="136"/>
    </row>
    <row r="48" spans="1:9" ht="34.799999999999997" x14ac:dyDescent="0.25">
      <c r="A48" s="196" t="s">
        <v>32</v>
      </c>
      <c r="B48" s="197" t="s">
        <v>367</v>
      </c>
      <c r="C48" s="201" t="s">
        <v>364</v>
      </c>
      <c r="D48" s="199"/>
      <c r="E48" s="197" t="s">
        <v>2</v>
      </c>
      <c r="F48" s="200">
        <v>200</v>
      </c>
      <c r="G48" s="77"/>
      <c r="H48" s="77">
        <f t="shared" si="3"/>
        <v>0</v>
      </c>
      <c r="I48" s="136"/>
    </row>
    <row r="49" spans="1:9" s="67" customFormat="1" ht="17.100000000000001" customHeight="1" x14ac:dyDescent="0.25">
      <c r="A49" s="68" t="s">
        <v>93</v>
      </c>
      <c r="B49" s="69"/>
      <c r="C49" s="70"/>
      <c r="D49" s="70"/>
      <c r="E49" s="69"/>
      <c r="F49" s="71"/>
      <c r="G49" s="72"/>
      <c r="H49" s="72">
        <f>SUM(H50:H51)</f>
        <v>0</v>
      </c>
    </row>
    <row r="50" spans="1:9" ht="26.4" x14ac:dyDescent="0.25">
      <c r="A50" s="73" t="s">
        <v>25</v>
      </c>
      <c r="B50" s="80" t="s">
        <v>94</v>
      </c>
      <c r="C50" s="75" t="s">
        <v>95</v>
      </c>
      <c r="D50" s="75" t="s">
        <v>96</v>
      </c>
      <c r="E50" s="80" t="s">
        <v>4</v>
      </c>
      <c r="F50" s="76">
        <v>7150</v>
      </c>
      <c r="G50" s="77"/>
      <c r="H50" s="77">
        <f>F50*G50</f>
        <v>0</v>
      </c>
    </row>
    <row r="51" spans="1:9" x14ac:dyDescent="0.25">
      <c r="A51" s="73" t="s">
        <v>29</v>
      </c>
      <c r="B51" s="80" t="s">
        <v>97</v>
      </c>
      <c r="C51" s="75" t="s">
        <v>15</v>
      </c>
      <c r="D51" s="75"/>
      <c r="E51" s="80" t="s">
        <v>4</v>
      </c>
      <c r="F51" s="76">
        <f>F50</f>
        <v>7150</v>
      </c>
      <c r="G51" s="77"/>
      <c r="H51" s="77">
        <f>F51*G51</f>
        <v>0</v>
      </c>
    </row>
    <row r="52" spans="1:9" s="67" customFormat="1" ht="17.100000000000001" customHeight="1" x14ac:dyDescent="0.25">
      <c r="A52" s="68" t="s">
        <v>98</v>
      </c>
      <c r="B52" s="69"/>
      <c r="C52" s="70"/>
      <c r="D52" s="70"/>
      <c r="E52" s="69"/>
      <c r="F52" s="71"/>
      <c r="G52" s="72"/>
      <c r="H52" s="152">
        <f>SUM(H53:H56)</f>
        <v>0</v>
      </c>
      <c r="I52" s="137"/>
    </row>
    <row r="53" spans="1:9" ht="26.4" x14ac:dyDescent="0.25">
      <c r="A53" s="73" t="s">
        <v>25</v>
      </c>
      <c r="B53" s="80"/>
      <c r="C53" s="81" t="s">
        <v>173</v>
      </c>
      <c r="D53" s="146"/>
      <c r="E53" s="80" t="s">
        <v>2</v>
      </c>
      <c r="F53" s="155">
        <v>1430</v>
      </c>
      <c r="G53" s="156"/>
      <c r="H53" s="156">
        <f>F53*G53</f>
        <v>0</v>
      </c>
      <c r="I53" s="136"/>
    </row>
    <row r="54" spans="1:9" ht="26.4" x14ac:dyDescent="0.25">
      <c r="A54" s="73" t="s">
        <v>29</v>
      </c>
      <c r="B54" s="80" t="s">
        <v>99</v>
      </c>
      <c r="C54" s="81" t="s">
        <v>100</v>
      </c>
      <c r="D54" s="75"/>
      <c r="E54" s="80" t="s">
        <v>101</v>
      </c>
      <c r="F54" s="76">
        <v>20433.599999999999</v>
      </c>
      <c r="G54" s="77"/>
      <c r="H54" s="77">
        <f>F54*G54</f>
        <v>0</v>
      </c>
    </row>
    <row r="55" spans="1:9" x14ac:dyDescent="0.25">
      <c r="A55" s="79" t="s">
        <v>31</v>
      </c>
      <c r="B55" s="80" t="s">
        <v>102</v>
      </c>
      <c r="C55" s="81" t="s">
        <v>103</v>
      </c>
      <c r="D55" s="75"/>
      <c r="E55" s="80" t="s">
        <v>101</v>
      </c>
      <c r="F55" s="76">
        <f>F54</f>
        <v>20433.599999999999</v>
      </c>
      <c r="G55" s="77"/>
      <c r="H55" s="77">
        <f>F55*G55</f>
        <v>0</v>
      </c>
    </row>
    <row r="56" spans="1:9" ht="26.4" x14ac:dyDescent="0.25">
      <c r="A56" s="79" t="s">
        <v>32</v>
      </c>
      <c r="B56" s="80" t="s">
        <v>245</v>
      </c>
      <c r="C56" s="81" t="s">
        <v>246</v>
      </c>
      <c r="D56" s="75"/>
      <c r="E56" s="80" t="s">
        <v>101</v>
      </c>
      <c r="F56" s="76">
        <v>19.8</v>
      </c>
      <c r="G56" s="77"/>
      <c r="H56" s="77">
        <f>F56*G56</f>
        <v>0</v>
      </c>
    </row>
    <row r="57" spans="1:9" x14ac:dyDescent="0.25">
      <c r="A57" s="73"/>
      <c r="B57" s="74"/>
      <c r="C57" s="75"/>
      <c r="D57" s="75"/>
      <c r="E57" s="74"/>
      <c r="F57" s="76"/>
      <c r="G57" s="77"/>
      <c r="H57" s="77"/>
    </row>
    <row r="58" spans="1:9" s="67" customFormat="1" ht="17.100000000000001" customHeight="1" x14ac:dyDescent="0.25">
      <c r="A58" s="68" t="s">
        <v>104</v>
      </c>
      <c r="B58" s="69"/>
      <c r="C58" s="70"/>
      <c r="D58" s="70"/>
      <c r="E58" s="69"/>
      <c r="F58" s="71"/>
      <c r="G58" s="72"/>
      <c r="H58" s="72">
        <f>SUM(H59,H62,H66)+H68</f>
        <v>0</v>
      </c>
    </row>
    <row r="59" spans="1:9" s="67" customFormat="1" ht="17.100000000000001" customHeight="1" x14ac:dyDescent="0.25">
      <c r="A59" s="68" t="s">
        <v>105</v>
      </c>
      <c r="B59" s="69"/>
      <c r="C59" s="70"/>
      <c r="D59" s="70"/>
      <c r="E59" s="69"/>
      <c r="F59" s="71"/>
      <c r="G59" s="72"/>
      <c r="H59" s="72">
        <f>SUM(H60:H61)</f>
        <v>0</v>
      </c>
    </row>
    <row r="60" spans="1:9" s="67" customFormat="1" ht="43.5" customHeight="1" x14ac:dyDescent="0.25">
      <c r="A60" s="73" t="s">
        <v>25</v>
      </c>
      <c r="B60" s="80" t="s">
        <v>193</v>
      </c>
      <c r="C60" s="81" t="s">
        <v>194</v>
      </c>
      <c r="D60" s="81" t="s">
        <v>106</v>
      </c>
      <c r="E60" s="80" t="s">
        <v>2</v>
      </c>
      <c r="F60" s="76">
        <v>3652.07</v>
      </c>
      <c r="G60" s="77"/>
      <c r="H60" s="77">
        <f>F60*G60</f>
        <v>0</v>
      </c>
    </row>
    <row r="61" spans="1:9" ht="42" customHeight="1" x14ac:dyDescent="0.25">
      <c r="A61" s="79" t="s">
        <v>29</v>
      </c>
      <c r="B61" s="80" t="s">
        <v>247</v>
      </c>
      <c r="C61" s="81" t="s">
        <v>248</v>
      </c>
      <c r="D61" s="75"/>
      <c r="E61" s="80" t="s">
        <v>4</v>
      </c>
      <c r="F61" s="76">
        <v>10090</v>
      </c>
      <c r="G61" s="77"/>
      <c r="H61" s="77">
        <f>F61*G61</f>
        <v>0</v>
      </c>
    </row>
    <row r="62" spans="1:9" s="67" customFormat="1" ht="17.100000000000001" customHeight="1" x14ac:dyDescent="0.25">
      <c r="A62" s="68" t="s">
        <v>107</v>
      </c>
      <c r="B62" s="69"/>
      <c r="C62" s="70"/>
      <c r="D62" s="70"/>
      <c r="E62" s="69"/>
      <c r="F62" s="71"/>
      <c r="G62" s="72"/>
      <c r="H62" s="72">
        <f>SUM(H63:H65)</f>
        <v>0</v>
      </c>
    </row>
    <row r="63" spans="1:9" ht="39.6" x14ac:dyDescent="0.25">
      <c r="A63" s="73" t="s">
        <v>25</v>
      </c>
      <c r="B63" s="80" t="s">
        <v>249</v>
      </c>
      <c r="C63" s="75" t="s">
        <v>250</v>
      </c>
      <c r="D63" s="75" t="s">
        <v>295</v>
      </c>
      <c r="E63" s="80" t="s">
        <v>4</v>
      </c>
      <c r="F63" s="76">
        <v>9950</v>
      </c>
      <c r="G63" s="77"/>
      <c r="H63" s="77">
        <f>F63*G63</f>
        <v>0</v>
      </c>
      <c r="I63" s="136"/>
    </row>
    <row r="64" spans="1:9" ht="39.6" x14ac:dyDescent="0.25">
      <c r="A64" s="79" t="s">
        <v>29</v>
      </c>
      <c r="B64" s="80" t="s">
        <v>108</v>
      </c>
      <c r="C64" s="75" t="s">
        <v>109</v>
      </c>
      <c r="D64" s="75"/>
      <c r="E64" s="80" t="s">
        <v>4</v>
      </c>
      <c r="F64" s="76">
        <v>150</v>
      </c>
      <c r="G64" s="77"/>
      <c r="H64" s="77">
        <f>F64*G64</f>
        <v>0</v>
      </c>
      <c r="I64" s="138"/>
    </row>
    <row r="65" spans="1:9" ht="26.4" x14ac:dyDescent="0.25">
      <c r="A65" s="79" t="s">
        <v>31</v>
      </c>
      <c r="B65" s="80" t="s">
        <v>110</v>
      </c>
      <c r="C65" s="75" t="s">
        <v>111</v>
      </c>
      <c r="D65" s="75" t="s">
        <v>296</v>
      </c>
      <c r="E65" s="80" t="s">
        <v>4</v>
      </c>
      <c r="F65" s="76">
        <v>150</v>
      </c>
      <c r="G65" s="77"/>
      <c r="H65" s="77">
        <f>F65*G65</f>
        <v>0</v>
      </c>
      <c r="I65" s="136"/>
    </row>
    <row r="66" spans="1:9" s="67" customFormat="1" ht="17.100000000000001" customHeight="1" x14ac:dyDescent="0.25">
      <c r="A66" s="68" t="s">
        <v>112</v>
      </c>
      <c r="B66" s="69"/>
      <c r="C66" s="70"/>
      <c r="D66" s="70"/>
      <c r="E66" s="69"/>
      <c r="F66" s="71"/>
      <c r="G66" s="72"/>
      <c r="H66" s="72">
        <f>SUM(H67:H67)</f>
        <v>0</v>
      </c>
    </row>
    <row r="67" spans="1:9" ht="39.6" x14ac:dyDescent="0.25">
      <c r="A67" s="73" t="s">
        <v>25</v>
      </c>
      <c r="B67" s="80" t="s">
        <v>113</v>
      </c>
      <c r="C67" s="75" t="s">
        <v>114</v>
      </c>
      <c r="D67" s="75" t="s">
        <v>115</v>
      </c>
      <c r="E67" s="80" t="s">
        <v>47</v>
      </c>
      <c r="F67" s="76">
        <v>430</v>
      </c>
      <c r="G67" s="77"/>
      <c r="H67" s="77">
        <f>F67*G67</f>
        <v>0</v>
      </c>
    </row>
    <row r="68" spans="1:9" s="67" customFormat="1" ht="17.100000000000001" customHeight="1" x14ac:dyDescent="0.25">
      <c r="A68" s="68" t="s">
        <v>116</v>
      </c>
      <c r="B68" s="69"/>
      <c r="C68" s="70"/>
      <c r="D68" s="70"/>
      <c r="E68" s="69"/>
      <c r="F68" s="71"/>
      <c r="G68" s="72"/>
      <c r="H68" s="72">
        <f>SUM(H69:H69)</f>
        <v>0</v>
      </c>
    </row>
    <row r="69" spans="1:9" ht="26.4" x14ac:dyDescent="0.25">
      <c r="A69" s="73" t="s">
        <v>25</v>
      </c>
      <c r="B69" s="80" t="s">
        <v>195</v>
      </c>
      <c r="C69" s="75" t="s">
        <v>202</v>
      </c>
      <c r="D69" s="75" t="s">
        <v>297</v>
      </c>
      <c r="E69" s="80" t="s">
        <v>2</v>
      </c>
      <c r="F69" s="76">
        <v>310</v>
      </c>
      <c r="G69" s="77"/>
      <c r="H69" s="77">
        <f>F69*G69</f>
        <v>0</v>
      </c>
      <c r="I69" s="136"/>
    </row>
    <row r="70" spans="1:9" x14ac:dyDescent="0.25">
      <c r="A70" s="73"/>
      <c r="B70" s="80"/>
      <c r="C70" s="75"/>
      <c r="D70" s="81"/>
      <c r="E70" s="80"/>
      <c r="F70" s="76"/>
      <c r="G70" s="77"/>
      <c r="H70" s="77"/>
    </row>
    <row r="71" spans="1:9" s="67" customFormat="1" ht="17.100000000000001" customHeight="1" x14ac:dyDescent="0.25">
      <c r="A71" s="68" t="s">
        <v>117</v>
      </c>
      <c r="B71" s="69"/>
      <c r="C71" s="70"/>
      <c r="D71" s="70"/>
      <c r="E71" s="69"/>
      <c r="F71" s="71"/>
      <c r="G71" s="72"/>
      <c r="H71" s="72">
        <f>H75+H78+H85+H72+H94</f>
        <v>0</v>
      </c>
    </row>
    <row r="72" spans="1:9" s="67" customFormat="1" ht="17.100000000000001" customHeight="1" x14ac:dyDescent="0.25">
      <c r="A72" s="68" t="s">
        <v>118</v>
      </c>
      <c r="B72" s="69"/>
      <c r="C72" s="70"/>
      <c r="D72" s="70"/>
      <c r="E72" s="69"/>
      <c r="F72" s="71"/>
      <c r="G72" s="72"/>
      <c r="H72" s="72">
        <f>SUM(H73:H74)</f>
        <v>0</v>
      </c>
    </row>
    <row r="73" spans="1:9" ht="52.8" x14ac:dyDescent="0.25">
      <c r="A73" s="73" t="s">
        <v>25</v>
      </c>
      <c r="B73" s="74" t="s">
        <v>251</v>
      </c>
      <c r="C73" s="75" t="s">
        <v>298</v>
      </c>
      <c r="D73" s="75"/>
      <c r="E73" s="74" t="s">
        <v>47</v>
      </c>
      <c r="F73" s="76">
        <v>430</v>
      </c>
      <c r="G73" s="77"/>
      <c r="H73" s="77">
        <f>F73*G73</f>
        <v>0</v>
      </c>
      <c r="I73" s="136"/>
    </row>
    <row r="74" spans="1:9" s="67" customFormat="1" ht="52.8" x14ac:dyDescent="0.25">
      <c r="A74" s="90" t="s">
        <v>29</v>
      </c>
      <c r="B74" s="91" t="s">
        <v>252</v>
      </c>
      <c r="C74" s="92" t="s">
        <v>299</v>
      </c>
      <c r="D74" s="93"/>
      <c r="E74" s="91" t="s">
        <v>47</v>
      </c>
      <c r="F74" s="76">
        <v>176</v>
      </c>
      <c r="G74" s="77"/>
      <c r="H74" s="77">
        <f>F74*G74</f>
        <v>0</v>
      </c>
      <c r="I74" s="138"/>
    </row>
    <row r="75" spans="1:9" s="67" customFormat="1" ht="17.100000000000001" customHeight="1" x14ac:dyDescent="0.25">
      <c r="A75" s="68" t="s">
        <v>119</v>
      </c>
      <c r="B75" s="69"/>
      <c r="C75" s="70"/>
      <c r="D75" s="148"/>
      <c r="E75" s="69"/>
      <c r="F75" s="71"/>
      <c r="G75" s="72"/>
      <c r="H75" s="72">
        <f>SUM(H76:H77)</f>
        <v>0</v>
      </c>
      <c r="I75" s="137"/>
    </row>
    <row r="76" spans="1:9" ht="61.8" customHeight="1" x14ac:dyDescent="0.25">
      <c r="A76" s="73" t="s">
        <v>25</v>
      </c>
      <c r="B76" s="74" t="s">
        <v>120</v>
      </c>
      <c r="C76" s="75" t="s">
        <v>121</v>
      </c>
      <c r="D76" s="75"/>
      <c r="E76" s="74" t="s">
        <v>47</v>
      </c>
      <c r="F76" s="76">
        <v>750</v>
      </c>
      <c r="G76" s="77"/>
      <c r="H76" s="77">
        <f>F76*G76</f>
        <v>0</v>
      </c>
    </row>
    <row r="77" spans="1:9" ht="39.6" x14ac:dyDescent="0.25">
      <c r="A77" s="73" t="s">
        <v>29</v>
      </c>
      <c r="B77" s="74" t="s">
        <v>253</v>
      </c>
      <c r="C77" s="75" t="s">
        <v>254</v>
      </c>
      <c r="D77" s="168" t="s">
        <v>300</v>
      </c>
      <c r="E77" s="74" t="s">
        <v>2</v>
      </c>
      <c r="F77" s="76">
        <f>750*0.5*0.5</f>
        <v>187.5</v>
      </c>
      <c r="G77" s="77"/>
      <c r="H77" s="77">
        <f>F77*G77</f>
        <v>0</v>
      </c>
      <c r="I77" s="136"/>
    </row>
    <row r="78" spans="1:9" s="67" customFormat="1" ht="17.100000000000001" customHeight="1" x14ac:dyDescent="0.25">
      <c r="A78" s="68" t="s">
        <v>122</v>
      </c>
      <c r="B78" s="69"/>
      <c r="C78" s="70"/>
      <c r="D78" s="70"/>
      <c r="E78" s="69"/>
      <c r="F78" s="71"/>
      <c r="G78" s="72"/>
      <c r="H78" s="72">
        <f>SUM(H79:H84)</f>
        <v>0</v>
      </c>
    </row>
    <row r="79" spans="1:9" ht="52.8" x14ac:dyDescent="0.25">
      <c r="A79" s="73" t="s">
        <v>25</v>
      </c>
      <c r="B79" s="74" t="s">
        <v>123</v>
      </c>
      <c r="C79" s="75" t="s">
        <v>124</v>
      </c>
      <c r="D79" s="139"/>
      <c r="E79" s="74" t="s">
        <v>47</v>
      </c>
      <c r="F79" s="76">
        <v>169</v>
      </c>
      <c r="G79" s="77"/>
      <c r="H79" s="77">
        <f t="shared" ref="H79:H84" si="4">F79*G79</f>
        <v>0</v>
      </c>
      <c r="I79" s="136"/>
    </row>
    <row r="80" spans="1:9" ht="52.8" x14ac:dyDescent="0.25">
      <c r="A80" s="73" t="s">
        <v>29</v>
      </c>
      <c r="B80" s="74" t="s">
        <v>125</v>
      </c>
      <c r="C80" s="75" t="s">
        <v>126</v>
      </c>
      <c r="D80" s="139"/>
      <c r="E80" s="74" t="s">
        <v>47</v>
      </c>
      <c r="F80" s="76">
        <v>231</v>
      </c>
      <c r="G80" s="77"/>
      <c r="H80" s="77">
        <f t="shared" si="4"/>
        <v>0</v>
      </c>
      <c r="I80" s="136"/>
    </row>
    <row r="81" spans="1:13" ht="52.8" x14ac:dyDescent="0.25">
      <c r="A81" s="73" t="s">
        <v>31</v>
      </c>
      <c r="B81" s="74" t="s">
        <v>127</v>
      </c>
      <c r="C81" s="75" t="s">
        <v>128</v>
      </c>
      <c r="D81" s="139"/>
      <c r="E81" s="74" t="s">
        <v>47</v>
      </c>
      <c r="F81" s="76">
        <v>83</v>
      </c>
      <c r="G81" s="77"/>
      <c r="H81" s="77">
        <f t="shared" si="4"/>
        <v>0</v>
      </c>
      <c r="I81" s="136"/>
    </row>
    <row r="82" spans="1:13" x14ac:dyDescent="0.25">
      <c r="A82" s="79" t="s">
        <v>32</v>
      </c>
      <c r="B82" s="74" t="s">
        <v>130</v>
      </c>
      <c r="C82" s="75" t="s">
        <v>131</v>
      </c>
      <c r="D82" s="75"/>
      <c r="E82" s="74" t="s">
        <v>47</v>
      </c>
      <c r="F82" s="76">
        <f>F79+F80</f>
        <v>400</v>
      </c>
      <c r="G82" s="77"/>
      <c r="H82" s="77">
        <f t="shared" si="4"/>
        <v>0</v>
      </c>
    </row>
    <row r="83" spans="1:13" ht="17.25" customHeight="1" x14ac:dyDescent="0.25">
      <c r="A83" s="79" t="s">
        <v>40</v>
      </c>
      <c r="B83" s="74" t="s">
        <v>132</v>
      </c>
      <c r="C83" s="75" t="s">
        <v>133</v>
      </c>
      <c r="D83" s="75"/>
      <c r="E83" s="74" t="s">
        <v>47</v>
      </c>
      <c r="F83" s="76">
        <f>F81</f>
        <v>83</v>
      </c>
      <c r="G83" s="77"/>
      <c r="H83" s="77">
        <f t="shared" si="4"/>
        <v>0</v>
      </c>
    </row>
    <row r="84" spans="1:13" ht="17.25" customHeight="1" x14ac:dyDescent="0.25">
      <c r="A84" s="79" t="s">
        <v>43</v>
      </c>
      <c r="B84" s="74" t="s">
        <v>134</v>
      </c>
      <c r="C84" s="75" t="s">
        <v>135</v>
      </c>
      <c r="D84" s="75"/>
      <c r="E84" s="74" t="s">
        <v>47</v>
      </c>
      <c r="F84" s="76">
        <f>F79+F80+F81</f>
        <v>483</v>
      </c>
      <c r="G84" s="77"/>
      <c r="H84" s="77">
        <f t="shared" si="4"/>
        <v>0</v>
      </c>
      <c r="I84" s="136"/>
    </row>
    <row r="85" spans="1:13" s="67" customFormat="1" ht="17.100000000000001" customHeight="1" x14ac:dyDescent="0.25">
      <c r="A85" s="68" t="s">
        <v>136</v>
      </c>
      <c r="B85" s="69"/>
      <c r="C85" s="70"/>
      <c r="D85" s="70"/>
      <c r="E85" s="69"/>
      <c r="F85" s="71"/>
      <c r="G85" s="72"/>
      <c r="H85" s="72">
        <f>SUM(H86:H93)</f>
        <v>0</v>
      </c>
    </row>
    <row r="86" spans="1:13" ht="39.6" x14ac:dyDescent="0.25">
      <c r="A86" s="73" t="s">
        <v>25</v>
      </c>
      <c r="B86" s="74" t="s">
        <v>255</v>
      </c>
      <c r="C86" s="75" t="s">
        <v>256</v>
      </c>
      <c r="D86" s="75" t="s">
        <v>137</v>
      </c>
      <c r="E86" s="74" t="s">
        <v>6</v>
      </c>
      <c r="F86" s="76">
        <v>19</v>
      </c>
      <c r="G86" s="77"/>
      <c r="H86" s="77">
        <f t="shared" ref="H86:H93" si="5">F86*G86</f>
        <v>0</v>
      </c>
      <c r="I86" s="124"/>
    </row>
    <row r="87" spans="1:13" ht="39.6" x14ac:dyDescent="0.25">
      <c r="A87" s="73" t="s">
        <v>29</v>
      </c>
      <c r="B87" s="74" t="s">
        <v>138</v>
      </c>
      <c r="C87" s="75" t="s">
        <v>257</v>
      </c>
      <c r="D87" s="141" t="s">
        <v>289</v>
      </c>
      <c r="E87" s="74" t="s">
        <v>6</v>
      </c>
      <c r="F87" s="76">
        <v>10</v>
      </c>
      <c r="G87" s="77"/>
      <c r="H87" s="77">
        <f t="shared" si="5"/>
        <v>0</v>
      </c>
      <c r="I87" s="140"/>
    </row>
    <row r="88" spans="1:13" x14ac:dyDescent="0.25">
      <c r="A88" s="73" t="s">
        <v>31</v>
      </c>
      <c r="B88" s="74" t="s">
        <v>139</v>
      </c>
      <c r="C88" s="75" t="s">
        <v>140</v>
      </c>
      <c r="D88" s="141"/>
      <c r="E88" s="143" t="s">
        <v>6</v>
      </c>
      <c r="F88" s="144">
        <v>19</v>
      </c>
      <c r="G88" s="145"/>
      <c r="H88" s="145">
        <f t="shared" si="5"/>
        <v>0</v>
      </c>
      <c r="I88" s="142"/>
    </row>
    <row r="89" spans="1:13" ht="26.4" x14ac:dyDescent="0.25">
      <c r="A89" s="73" t="s">
        <v>32</v>
      </c>
      <c r="B89" s="74" t="s">
        <v>141</v>
      </c>
      <c r="C89" s="75" t="s">
        <v>142</v>
      </c>
      <c r="D89" s="141"/>
      <c r="E89" s="143" t="s">
        <v>6</v>
      </c>
      <c r="F89" s="144">
        <v>10</v>
      </c>
      <c r="G89" s="145"/>
      <c r="H89" s="145">
        <f t="shared" si="5"/>
        <v>0</v>
      </c>
    </row>
    <row r="90" spans="1:13" ht="26.4" x14ac:dyDescent="0.25">
      <c r="A90" s="73" t="s">
        <v>40</v>
      </c>
      <c r="B90" s="74" t="s">
        <v>143</v>
      </c>
      <c r="C90" s="75" t="s">
        <v>357</v>
      </c>
      <c r="D90" s="141" t="s">
        <v>301</v>
      </c>
      <c r="E90" s="143" t="s">
        <v>6</v>
      </c>
      <c r="F90" s="144">
        <v>13</v>
      </c>
      <c r="G90" s="145"/>
      <c r="H90" s="145">
        <f t="shared" si="5"/>
        <v>0</v>
      </c>
      <c r="I90" s="136"/>
      <c r="L90" s="127"/>
    </row>
    <row r="91" spans="1:13" ht="26.4" x14ac:dyDescent="0.25">
      <c r="A91" s="73" t="s">
        <v>40</v>
      </c>
      <c r="B91" s="74" t="s">
        <v>143</v>
      </c>
      <c r="C91" s="75" t="s">
        <v>144</v>
      </c>
      <c r="D91" s="141" t="s">
        <v>302</v>
      </c>
      <c r="E91" s="143" t="s">
        <v>6</v>
      </c>
      <c r="F91" s="144">
        <v>3</v>
      </c>
      <c r="G91" s="145"/>
      <c r="H91" s="145">
        <f t="shared" si="5"/>
        <v>0</v>
      </c>
      <c r="I91" s="136"/>
      <c r="L91" s="127"/>
    </row>
    <row r="92" spans="1:13" ht="39.6" x14ac:dyDescent="0.25">
      <c r="A92" s="73" t="s">
        <v>43</v>
      </c>
      <c r="B92" s="74" t="s">
        <v>145</v>
      </c>
      <c r="C92" s="75" t="s">
        <v>146</v>
      </c>
      <c r="D92" s="75"/>
      <c r="E92" s="74" t="s">
        <v>6</v>
      </c>
      <c r="F92" s="76">
        <v>10</v>
      </c>
      <c r="G92" s="77"/>
      <c r="H92" s="77">
        <f t="shared" si="5"/>
        <v>0</v>
      </c>
    </row>
    <row r="93" spans="1:13" ht="39.6" x14ac:dyDescent="0.25">
      <c r="A93" s="153" t="s">
        <v>46</v>
      </c>
      <c r="B93" s="143" t="s">
        <v>147</v>
      </c>
      <c r="C93" s="141" t="s">
        <v>148</v>
      </c>
      <c r="D93" s="141" t="s">
        <v>313</v>
      </c>
      <c r="E93" s="143" t="s">
        <v>6</v>
      </c>
      <c r="F93" s="144">
        <v>2</v>
      </c>
      <c r="G93" s="145"/>
      <c r="H93" s="145">
        <f t="shared" si="5"/>
        <v>0</v>
      </c>
      <c r="I93" s="173"/>
      <c r="J93" s="174"/>
      <c r="K93" s="174"/>
      <c r="L93" s="174"/>
      <c r="M93" s="174"/>
    </row>
    <row r="94" spans="1:13" s="67" customFormat="1" ht="17.100000000000001" customHeight="1" x14ac:dyDescent="0.25">
      <c r="A94" s="68" t="s">
        <v>205</v>
      </c>
      <c r="B94" s="69"/>
      <c r="C94" s="70"/>
      <c r="D94" s="70"/>
      <c r="E94" s="69"/>
      <c r="F94" s="71"/>
      <c r="G94" s="72"/>
      <c r="H94" s="72">
        <f>SUM(H95:H102)</f>
        <v>0</v>
      </c>
    </row>
    <row r="95" spans="1:13" ht="26.4" x14ac:dyDescent="0.25">
      <c r="A95" s="73" t="s">
        <v>25</v>
      </c>
      <c r="B95" s="74" t="s">
        <v>206</v>
      </c>
      <c r="C95" s="75" t="s">
        <v>207</v>
      </c>
      <c r="D95" s="75" t="s">
        <v>129</v>
      </c>
      <c r="E95" s="74" t="s">
        <v>47</v>
      </c>
      <c r="F95" s="76">
        <v>37</v>
      </c>
      <c r="G95" s="77"/>
      <c r="H95" s="77">
        <f t="shared" ref="H95:H102" si="6">F95*G95</f>
        <v>0</v>
      </c>
    </row>
    <row r="96" spans="1:13" ht="26.4" x14ac:dyDescent="0.25">
      <c r="A96" s="73" t="s">
        <v>29</v>
      </c>
      <c r="B96" s="74" t="s">
        <v>208</v>
      </c>
      <c r="C96" s="75" t="s">
        <v>209</v>
      </c>
      <c r="D96" s="75" t="s">
        <v>129</v>
      </c>
      <c r="E96" s="74" t="s">
        <v>47</v>
      </c>
      <c r="F96" s="76">
        <v>24</v>
      </c>
      <c r="G96" s="77"/>
      <c r="H96" s="77">
        <f t="shared" si="6"/>
        <v>0</v>
      </c>
    </row>
    <row r="97" spans="1:9" ht="26.4" x14ac:dyDescent="0.25">
      <c r="A97" s="73" t="s">
        <v>31</v>
      </c>
      <c r="B97" s="74" t="s">
        <v>210</v>
      </c>
      <c r="C97" s="75" t="s">
        <v>211</v>
      </c>
      <c r="D97" s="75" t="s">
        <v>129</v>
      </c>
      <c r="E97" s="74" t="s">
        <v>47</v>
      </c>
      <c r="F97" s="76">
        <v>10</v>
      </c>
      <c r="G97" s="77"/>
      <c r="H97" s="77">
        <f t="shared" si="6"/>
        <v>0</v>
      </c>
    </row>
    <row r="98" spans="1:9" ht="26.4" x14ac:dyDescent="0.25">
      <c r="A98" s="73" t="s">
        <v>32</v>
      </c>
      <c r="B98" s="74" t="s">
        <v>212</v>
      </c>
      <c r="C98" s="75" t="s">
        <v>213</v>
      </c>
      <c r="D98" s="75" t="s">
        <v>129</v>
      </c>
      <c r="E98" s="74" t="s">
        <v>47</v>
      </c>
      <c r="F98" s="76">
        <v>11</v>
      </c>
      <c r="G98" s="77"/>
      <c r="H98" s="77">
        <f t="shared" si="6"/>
        <v>0</v>
      </c>
    </row>
    <row r="99" spans="1:9" ht="39.6" x14ac:dyDescent="0.25">
      <c r="A99" s="73" t="s">
        <v>40</v>
      </c>
      <c r="B99" s="74" t="s">
        <v>214</v>
      </c>
      <c r="C99" s="75" t="s">
        <v>215</v>
      </c>
      <c r="D99" s="75" t="s">
        <v>303</v>
      </c>
      <c r="E99" s="74" t="s">
        <v>6</v>
      </c>
      <c r="F99" s="76">
        <v>6</v>
      </c>
      <c r="G99" s="77"/>
      <c r="H99" s="77">
        <f t="shared" si="6"/>
        <v>0</v>
      </c>
      <c r="I99" s="136"/>
    </row>
    <row r="100" spans="1:9" ht="39.6" x14ac:dyDescent="0.25">
      <c r="A100" s="73" t="s">
        <v>43</v>
      </c>
      <c r="B100" s="74" t="s">
        <v>216</v>
      </c>
      <c r="C100" s="75" t="s">
        <v>217</v>
      </c>
      <c r="D100" s="75" t="s">
        <v>303</v>
      </c>
      <c r="E100" s="74" t="s">
        <v>6</v>
      </c>
      <c r="F100" s="76">
        <v>4</v>
      </c>
      <c r="G100" s="77"/>
      <c r="H100" s="77">
        <f t="shared" si="6"/>
        <v>0</v>
      </c>
      <c r="I100" s="136"/>
    </row>
    <row r="101" spans="1:9" ht="39.6" x14ac:dyDescent="0.25">
      <c r="A101" s="73" t="s">
        <v>46</v>
      </c>
      <c r="B101" s="74" t="s">
        <v>218</v>
      </c>
      <c r="C101" s="75" t="s">
        <v>219</v>
      </c>
      <c r="D101" s="75" t="s">
        <v>303</v>
      </c>
      <c r="E101" s="74" t="s">
        <v>6</v>
      </c>
      <c r="F101" s="76">
        <v>2</v>
      </c>
      <c r="G101" s="77"/>
      <c r="H101" s="77">
        <f t="shared" si="6"/>
        <v>0</v>
      </c>
      <c r="I101" s="136"/>
    </row>
    <row r="102" spans="1:9" ht="39.6" x14ac:dyDescent="0.25">
      <c r="A102" s="73" t="s">
        <v>48</v>
      </c>
      <c r="B102" s="74" t="s">
        <v>220</v>
      </c>
      <c r="C102" s="75" t="s">
        <v>221</v>
      </c>
      <c r="D102" s="75" t="s">
        <v>303</v>
      </c>
      <c r="E102" s="74" t="s">
        <v>6</v>
      </c>
      <c r="F102" s="76">
        <v>2</v>
      </c>
      <c r="G102" s="77"/>
      <c r="H102" s="77">
        <f t="shared" si="6"/>
        <v>0</v>
      </c>
      <c r="I102" s="136"/>
    </row>
    <row r="103" spans="1:9" x14ac:dyDescent="0.25">
      <c r="A103" s="73"/>
      <c r="B103" s="80"/>
      <c r="C103" s="75"/>
      <c r="D103" s="81"/>
      <c r="E103" s="80"/>
      <c r="F103" s="76"/>
      <c r="G103" s="77"/>
      <c r="H103" s="77"/>
    </row>
    <row r="104" spans="1:9" s="67" customFormat="1" ht="17.100000000000001" customHeight="1" x14ac:dyDescent="0.25">
      <c r="A104" s="68" t="s">
        <v>149</v>
      </c>
      <c r="B104" s="69"/>
      <c r="C104" s="70"/>
      <c r="D104" s="70"/>
      <c r="E104" s="69"/>
      <c r="F104" s="71"/>
      <c r="G104" s="72"/>
      <c r="H104" s="72">
        <f>H105+H116+H121</f>
        <v>0</v>
      </c>
    </row>
    <row r="105" spans="1:9" s="67" customFormat="1" ht="17.100000000000001" customHeight="1" x14ac:dyDescent="0.25">
      <c r="A105" s="68" t="s">
        <v>150</v>
      </c>
      <c r="B105" s="69"/>
      <c r="C105" s="70"/>
      <c r="D105" s="70"/>
      <c r="E105" s="69"/>
      <c r="F105" s="71"/>
      <c r="G105" s="72"/>
      <c r="H105" s="72">
        <f>SUM(H106:H115)</f>
        <v>0</v>
      </c>
    </row>
    <row r="106" spans="1:9" ht="26.4" x14ac:dyDescent="0.25">
      <c r="A106" s="73" t="s">
        <v>25</v>
      </c>
      <c r="B106" s="74" t="s">
        <v>151</v>
      </c>
      <c r="C106" s="75" t="s">
        <v>152</v>
      </c>
      <c r="D106" s="75"/>
      <c r="E106" s="74" t="s">
        <v>6</v>
      </c>
      <c r="F106" s="76">
        <v>19</v>
      </c>
      <c r="G106" s="77"/>
      <c r="H106" s="77">
        <f t="shared" ref="H106:H115" si="7">F106*G106</f>
        <v>0</v>
      </c>
    </row>
    <row r="107" spans="1:9" ht="39.6" x14ac:dyDescent="0.25">
      <c r="A107" s="73" t="s">
        <v>29</v>
      </c>
      <c r="B107" s="74" t="s">
        <v>153</v>
      </c>
      <c r="C107" s="75" t="s">
        <v>154</v>
      </c>
      <c r="D107" s="75"/>
      <c r="E107" s="74" t="s">
        <v>6</v>
      </c>
      <c r="F107" s="76">
        <v>13</v>
      </c>
      <c r="G107" s="77"/>
      <c r="H107" s="77">
        <f t="shared" si="7"/>
        <v>0</v>
      </c>
    </row>
    <row r="108" spans="1:9" ht="39.6" x14ac:dyDescent="0.25">
      <c r="A108" s="79" t="s">
        <v>31</v>
      </c>
      <c r="B108" s="74" t="s">
        <v>155</v>
      </c>
      <c r="C108" s="75" t="s">
        <v>174</v>
      </c>
      <c r="D108" s="75"/>
      <c r="E108" s="74" t="s">
        <v>6</v>
      </c>
      <c r="F108" s="76">
        <v>5</v>
      </c>
      <c r="G108" s="77"/>
      <c r="H108" s="77">
        <f t="shared" si="7"/>
        <v>0</v>
      </c>
    </row>
    <row r="109" spans="1:9" ht="39.6" x14ac:dyDescent="0.25">
      <c r="A109" s="79" t="s">
        <v>32</v>
      </c>
      <c r="B109" s="74" t="s">
        <v>222</v>
      </c>
      <c r="C109" s="75" t="s">
        <v>223</v>
      </c>
      <c r="D109" s="75"/>
      <c r="E109" s="74" t="s">
        <v>6</v>
      </c>
      <c r="F109" s="76">
        <v>1</v>
      </c>
      <c r="G109" s="77"/>
      <c r="H109" s="77">
        <f t="shared" si="7"/>
        <v>0</v>
      </c>
    </row>
    <row r="110" spans="1:9" ht="52.8" x14ac:dyDescent="0.25">
      <c r="A110" s="79" t="s">
        <v>40</v>
      </c>
      <c r="B110" s="74" t="s">
        <v>224</v>
      </c>
      <c r="C110" s="75" t="s">
        <v>225</v>
      </c>
      <c r="D110" s="75"/>
      <c r="E110" s="74" t="s">
        <v>6</v>
      </c>
      <c r="F110" s="76">
        <v>6</v>
      </c>
      <c r="G110" s="77"/>
      <c r="H110" s="77">
        <f t="shared" si="7"/>
        <v>0</v>
      </c>
    </row>
    <row r="111" spans="1:9" ht="52.8" x14ac:dyDescent="0.25">
      <c r="A111" s="79" t="s">
        <v>43</v>
      </c>
      <c r="B111" s="74" t="s">
        <v>226</v>
      </c>
      <c r="C111" s="75" t="s">
        <v>227</v>
      </c>
      <c r="D111" s="75"/>
      <c r="E111" s="74" t="s">
        <v>6</v>
      </c>
      <c r="F111" s="76">
        <v>3</v>
      </c>
      <c r="G111" s="77"/>
      <c r="H111" s="77">
        <f t="shared" si="7"/>
        <v>0</v>
      </c>
    </row>
    <row r="112" spans="1:9" ht="52.5" customHeight="1" x14ac:dyDescent="0.25">
      <c r="A112" s="79" t="s">
        <v>46</v>
      </c>
      <c r="B112" s="74" t="s">
        <v>175</v>
      </c>
      <c r="C112" s="75" t="s">
        <v>258</v>
      </c>
      <c r="D112" s="75"/>
      <c r="E112" s="74" t="s">
        <v>6</v>
      </c>
      <c r="F112" s="76">
        <v>1</v>
      </c>
      <c r="G112" s="77"/>
      <c r="H112" s="77">
        <f t="shared" si="7"/>
        <v>0</v>
      </c>
    </row>
    <row r="113" spans="1:9" ht="52.8" x14ac:dyDescent="0.25">
      <c r="A113" s="79" t="s">
        <v>48</v>
      </c>
      <c r="B113" s="74" t="s">
        <v>175</v>
      </c>
      <c r="C113" s="75" t="s">
        <v>259</v>
      </c>
      <c r="D113" s="75"/>
      <c r="E113" s="74" t="s">
        <v>6</v>
      </c>
      <c r="F113" s="76">
        <v>8</v>
      </c>
      <c r="G113" s="77"/>
      <c r="H113" s="77">
        <f t="shared" si="7"/>
        <v>0</v>
      </c>
    </row>
    <row r="114" spans="1:9" ht="52.8" x14ac:dyDescent="0.25">
      <c r="A114" s="79" t="s">
        <v>51</v>
      </c>
      <c r="B114" s="74" t="s">
        <v>175</v>
      </c>
      <c r="C114" s="75" t="s">
        <v>260</v>
      </c>
      <c r="D114" s="75"/>
      <c r="E114" s="74" t="s">
        <v>6</v>
      </c>
      <c r="F114" s="76">
        <v>4</v>
      </c>
      <c r="G114" s="77"/>
      <c r="H114" s="77">
        <f t="shared" si="7"/>
        <v>0</v>
      </c>
    </row>
    <row r="115" spans="1:9" ht="52.8" x14ac:dyDescent="0.25">
      <c r="A115" s="90" t="s">
        <v>52</v>
      </c>
      <c r="B115" s="91" t="s">
        <v>261</v>
      </c>
      <c r="C115" s="92" t="s">
        <v>262</v>
      </c>
      <c r="D115" s="93"/>
      <c r="E115" s="91" t="s">
        <v>6</v>
      </c>
      <c r="F115" s="76">
        <v>1</v>
      </c>
      <c r="G115" s="77"/>
      <c r="H115" s="77">
        <f t="shared" si="7"/>
        <v>0</v>
      </c>
    </row>
    <row r="116" spans="1:9" s="67" customFormat="1" ht="17.100000000000001" customHeight="1" x14ac:dyDescent="0.25">
      <c r="A116" s="68" t="s">
        <v>157</v>
      </c>
      <c r="B116" s="69"/>
      <c r="C116" s="70"/>
      <c r="D116" s="70"/>
      <c r="E116" s="69"/>
      <c r="F116" s="71"/>
      <c r="G116" s="72"/>
      <c r="H116" s="72">
        <f>SUM(H117:H120)</f>
        <v>0</v>
      </c>
    </row>
    <row r="117" spans="1:9" ht="79.2" x14ac:dyDescent="0.25">
      <c r="A117" s="73" t="s">
        <v>25</v>
      </c>
      <c r="B117" s="74" t="s">
        <v>198</v>
      </c>
      <c r="C117" s="75" t="s">
        <v>304</v>
      </c>
      <c r="D117" s="75" t="s">
        <v>306</v>
      </c>
      <c r="E117" s="74" t="s">
        <v>47</v>
      </c>
      <c r="F117" s="76">
        <v>1665</v>
      </c>
      <c r="G117" s="77"/>
      <c r="H117" s="77">
        <f>F117*G117</f>
        <v>0</v>
      </c>
      <c r="I117" s="136"/>
    </row>
    <row r="118" spans="1:9" ht="79.2" x14ac:dyDescent="0.25">
      <c r="A118" s="73" t="s">
        <v>29</v>
      </c>
      <c r="B118" s="74" t="s">
        <v>198</v>
      </c>
      <c r="C118" s="75" t="s">
        <v>304</v>
      </c>
      <c r="D118" s="75" t="s">
        <v>305</v>
      </c>
      <c r="E118" s="74" t="s">
        <v>47</v>
      </c>
      <c r="F118" s="76">
        <v>3330</v>
      </c>
      <c r="G118" s="77"/>
      <c r="H118" s="77">
        <f>F118*G118</f>
        <v>0</v>
      </c>
      <c r="I118" s="136"/>
    </row>
    <row r="119" spans="1:9" ht="26.4" x14ac:dyDescent="0.25">
      <c r="A119" s="73" t="s">
        <v>31</v>
      </c>
      <c r="B119" s="74" t="s">
        <v>199</v>
      </c>
      <c r="C119" s="75" t="s">
        <v>307</v>
      </c>
      <c r="D119" s="75"/>
      <c r="E119" s="74" t="s">
        <v>47</v>
      </c>
      <c r="F119" s="76">
        <v>3930</v>
      </c>
      <c r="G119" s="77"/>
      <c r="H119" s="77">
        <f>F119*G119</f>
        <v>0</v>
      </c>
    </row>
    <row r="120" spans="1:9" ht="95.25" customHeight="1" x14ac:dyDescent="0.25">
      <c r="A120" s="73" t="s">
        <v>32</v>
      </c>
      <c r="B120" s="74" t="s">
        <v>158</v>
      </c>
      <c r="C120" s="75" t="s">
        <v>159</v>
      </c>
      <c r="D120" s="81" t="s">
        <v>201</v>
      </c>
      <c r="E120" s="74" t="s">
        <v>4</v>
      </c>
      <c r="F120" s="76">
        <v>3.5</v>
      </c>
      <c r="G120" s="77"/>
      <c r="H120" s="77">
        <f>F120*G120</f>
        <v>0</v>
      </c>
    </row>
    <row r="121" spans="1:9" s="67" customFormat="1" ht="17.100000000000001" customHeight="1" x14ac:dyDescent="0.25">
      <c r="A121" s="68" t="s">
        <v>160</v>
      </c>
      <c r="B121" s="69"/>
      <c r="C121" s="70"/>
      <c r="D121" s="70"/>
      <c r="E121" s="69"/>
      <c r="F121" s="71"/>
      <c r="G121" s="72"/>
      <c r="H121" s="72">
        <f>SUM(H122:H122)</f>
        <v>0</v>
      </c>
    </row>
    <row r="122" spans="1:9" ht="39.6" x14ac:dyDescent="0.25">
      <c r="A122" s="73" t="s">
        <v>25</v>
      </c>
      <c r="B122" s="74" t="s">
        <v>161</v>
      </c>
      <c r="C122" s="75" t="s">
        <v>162</v>
      </c>
      <c r="D122" s="75"/>
      <c r="E122" s="74" t="s">
        <v>6</v>
      </c>
      <c r="F122" s="76">
        <v>172</v>
      </c>
      <c r="G122" s="77"/>
      <c r="H122" s="77">
        <f>F122*G122</f>
        <v>0</v>
      </c>
    </row>
    <row r="123" spans="1:9" s="67" customFormat="1" ht="17.100000000000001" customHeight="1" x14ac:dyDescent="0.25">
      <c r="A123" s="68" t="s">
        <v>163</v>
      </c>
      <c r="B123" s="69"/>
      <c r="C123" s="70"/>
      <c r="D123" s="70"/>
      <c r="E123" s="69"/>
      <c r="F123" s="71"/>
      <c r="G123" s="72"/>
      <c r="H123" s="72">
        <f>H124+'Rekonstrukcija ceste_C2'!H108</f>
        <v>0</v>
      </c>
    </row>
    <row r="124" spans="1:9" s="67" customFormat="1" x14ac:dyDescent="0.25">
      <c r="A124" s="68" t="s">
        <v>164</v>
      </c>
      <c r="B124" s="69"/>
      <c r="C124" s="70"/>
      <c r="D124" s="70"/>
      <c r="E124" s="69"/>
      <c r="F124" s="71"/>
      <c r="G124" s="72"/>
      <c r="H124" s="72">
        <f>SUM(H125:H125)</f>
        <v>0</v>
      </c>
    </row>
    <row r="125" spans="1:9" ht="66" x14ac:dyDescent="0.25">
      <c r="A125" s="73" t="s">
        <v>25</v>
      </c>
      <c r="B125" s="74" t="s">
        <v>165</v>
      </c>
      <c r="C125" s="75" t="s">
        <v>166</v>
      </c>
      <c r="D125" s="75" t="s">
        <v>314</v>
      </c>
      <c r="E125" s="74" t="s">
        <v>3</v>
      </c>
      <c r="F125" s="76">
        <v>150</v>
      </c>
      <c r="G125" s="77"/>
      <c r="H125" s="77">
        <f>F125*G125</f>
        <v>0</v>
      </c>
      <c r="I125" s="136"/>
    </row>
  </sheetData>
  <pageMargins left="0.7" right="0.7" top="0.75" bottom="0.75" header="0.3" footer="0.3"/>
  <pageSetup paperSize="9" scale="94" fitToHeight="0" orientation="landscape" r:id="rId1"/>
  <rowBreaks count="7" manualBreakCount="7">
    <brk id="29" max="16383" man="1"/>
    <brk id="57" max="16383" man="1"/>
    <brk id="70" max="16383" man="1"/>
    <brk id="85" max="12" man="1"/>
    <brk id="103" max="16383" man="1"/>
    <brk id="115" max="16383" man="1"/>
    <brk id="1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9"/>
  <sheetViews>
    <sheetView tabSelected="1" zoomScale="78" zoomScaleNormal="78" zoomScaleSheetLayoutView="100" workbookViewId="0">
      <pane ySplit="3" topLeftCell="A4" activePane="bottomLeft" state="frozen"/>
      <selection pane="bottomLeft" activeCell="D40" sqref="D40"/>
    </sheetView>
  </sheetViews>
  <sheetFormatPr defaultRowHeight="13.2" x14ac:dyDescent="0.25"/>
  <cols>
    <col min="1" max="1" width="8.6640625" style="86" customWidth="1"/>
    <col min="2" max="2" width="11.6640625" style="45" customWidth="1"/>
    <col min="3" max="3" width="36.6640625" style="46" customWidth="1"/>
    <col min="4" max="4" width="30.6640625" style="46" customWidth="1"/>
    <col min="5" max="5" width="6.6640625" style="45" customWidth="1"/>
    <col min="6" max="6" width="11.44140625" style="47" customWidth="1"/>
    <col min="7" max="7" width="16.6640625" style="48" customWidth="1"/>
    <col min="8" max="8" width="18.6640625" style="49" customWidth="1"/>
    <col min="252" max="252" width="8.6640625" customWidth="1"/>
    <col min="253" max="253" width="11.6640625" customWidth="1"/>
    <col min="254" max="254" width="36.6640625" customWidth="1"/>
    <col min="255" max="255" width="30.6640625" customWidth="1"/>
    <col min="256" max="256" width="6.6640625" customWidth="1"/>
    <col min="257" max="257" width="11.44140625" customWidth="1"/>
    <col min="258" max="258" width="16.6640625" customWidth="1"/>
    <col min="259" max="263" width="0" hidden="1" customWidth="1"/>
    <col min="264" max="264" width="18.6640625" customWidth="1"/>
    <col min="508" max="508" width="8.6640625" customWidth="1"/>
    <col min="509" max="509" width="11.6640625" customWidth="1"/>
    <col min="510" max="510" width="36.6640625" customWidth="1"/>
    <col min="511" max="511" width="30.6640625" customWidth="1"/>
    <col min="512" max="512" width="6.6640625" customWidth="1"/>
    <col min="513" max="513" width="11.44140625" customWidth="1"/>
    <col min="514" max="514" width="16.6640625" customWidth="1"/>
    <col min="515" max="519" width="0" hidden="1" customWidth="1"/>
    <col min="520" max="520" width="18.6640625" customWidth="1"/>
    <col min="764" max="764" width="8.6640625" customWidth="1"/>
    <col min="765" max="765" width="11.6640625" customWidth="1"/>
    <col min="766" max="766" width="36.6640625" customWidth="1"/>
    <col min="767" max="767" width="30.6640625" customWidth="1"/>
    <col min="768" max="768" width="6.6640625" customWidth="1"/>
    <col min="769" max="769" width="11.44140625" customWidth="1"/>
    <col min="770" max="770" width="16.6640625" customWidth="1"/>
    <col min="771" max="775" width="0" hidden="1" customWidth="1"/>
    <col min="776" max="776" width="18.6640625" customWidth="1"/>
    <col min="1020" max="1020" width="8.6640625" customWidth="1"/>
    <col min="1021" max="1021" width="11.6640625" customWidth="1"/>
    <col min="1022" max="1022" width="36.6640625" customWidth="1"/>
    <col min="1023" max="1023" width="30.6640625" customWidth="1"/>
    <col min="1024" max="1024" width="6.6640625" customWidth="1"/>
    <col min="1025" max="1025" width="11.44140625" customWidth="1"/>
    <col min="1026" max="1026" width="16.6640625" customWidth="1"/>
    <col min="1027" max="1031" width="0" hidden="1" customWidth="1"/>
    <col min="1032" max="1032" width="18.6640625" customWidth="1"/>
    <col min="1276" max="1276" width="8.6640625" customWidth="1"/>
    <col min="1277" max="1277" width="11.6640625" customWidth="1"/>
    <col min="1278" max="1278" width="36.6640625" customWidth="1"/>
    <col min="1279" max="1279" width="30.6640625" customWidth="1"/>
    <col min="1280" max="1280" width="6.6640625" customWidth="1"/>
    <col min="1281" max="1281" width="11.44140625" customWidth="1"/>
    <col min="1282" max="1282" width="16.6640625" customWidth="1"/>
    <col min="1283" max="1287" width="0" hidden="1" customWidth="1"/>
    <col min="1288" max="1288" width="18.6640625" customWidth="1"/>
    <col min="1532" max="1532" width="8.6640625" customWidth="1"/>
    <col min="1533" max="1533" width="11.6640625" customWidth="1"/>
    <col min="1534" max="1534" width="36.6640625" customWidth="1"/>
    <col min="1535" max="1535" width="30.6640625" customWidth="1"/>
    <col min="1536" max="1536" width="6.6640625" customWidth="1"/>
    <col min="1537" max="1537" width="11.44140625" customWidth="1"/>
    <col min="1538" max="1538" width="16.6640625" customWidth="1"/>
    <col min="1539" max="1543" width="0" hidden="1" customWidth="1"/>
    <col min="1544" max="1544" width="18.6640625" customWidth="1"/>
    <col min="1788" max="1788" width="8.6640625" customWidth="1"/>
    <col min="1789" max="1789" width="11.6640625" customWidth="1"/>
    <col min="1790" max="1790" width="36.6640625" customWidth="1"/>
    <col min="1791" max="1791" width="30.6640625" customWidth="1"/>
    <col min="1792" max="1792" width="6.6640625" customWidth="1"/>
    <col min="1793" max="1793" width="11.44140625" customWidth="1"/>
    <col min="1794" max="1794" width="16.6640625" customWidth="1"/>
    <col min="1795" max="1799" width="0" hidden="1" customWidth="1"/>
    <col min="1800" max="1800" width="18.6640625" customWidth="1"/>
    <col min="2044" max="2044" width="8.6640625" customWidth="1"/>
    <col min="2045" max="2045" width="11.6640625" customWidth="1"/>
    <col min="2046" max="2046" width="36.6640625" customWidth="1"/>
    <col min="2047" max="2047" width="30.6640625" customWidth="1"/>
    <col min="2048" max="2048" width="6.6640625" customWidth="1"/>
    <col min="2049" max="2049" width="11.44140625" customWidth="1"/>
    <col min="2050" max="2050" width="16.6640625" customWidth="1"/>
    <col min="2051" max="2055" width="0" hidden="1" customWidth="1"/>
    <col min="2056" max="2056" width="18.6640625" customWidth="1"/>
    <col min="2300" max="2300" width="8.6640625" customWidth="1"/>
    <col min="2301" max="2301" width="11.6640625" customWidth="1"/>
    <col min="2302" max="2302" width="36.6640625" customWidth="1"/>
    <col min="2303" max="2303" width="30.6640625" customWidth="1"/>
    <col min="2304" max="2304" width="6.6640625" customWidth="1"/>
    <col min="2305" max="2305" width="11.44140625" customWidth="1"/>
    <col min="2306" max="2306" width="16.6640625" customWidth="1"/>
    <col min="2307" max="2311" width="0" hidden="1" customWidth="1"/>
    <col min="2312" max="2312" width="18.6640625" customWidth="1"/>
    <col min="2556" max="2556" width="8.6640625" customWidth="1"/>
    <col min="2557" max="2557" width="11.6640625" customWidth="1"/>
    <col min="2558" max="2558" width="36.6640625" customWidth="1"/>
    <col min="2559" max="2559" width="30.6640625" customWidth="1"/>
    <col min="2560" max="2560" width="6.6640625" customWidth="1"/>
    <col min="2561" max="2561" width="11.44140625" customWidth="1"/>
    <col min="2562" max="2562" width="16.6640625" customWidth="1"/>
    <col min="2563" max="2567" width="0" hidden="1" customWidth="1"/>
    <col min="2568" max="2568" width="18.6640625" customWidth="1"/>
    <col min="2812" max="2812" width="8.6640625" customWidth="1"/>
    <col min="2813" max="2813" width="11.6640625" customWidth="1"/>
    <col min="2814" max="2814" width="36.6640625" customWidth="1"/>
    <col min="2815" max="2815" width="30.6640625" customWidth="1"/>
    <col min="2816" max="2816" width="6.6640625" customWidth="1"/>
    <col min="2817" max="2817" width="11.44140625" customWidth="1"/>
    <col min="2818" max="2818" width="16.6640625" customWidth="1"/>
    <col min="2819" max="2823" width="0" hidden="1" customWidth="1"/>
    <col min="2824" max="2824" width="18.6640625" customWidth="1"/>
    <col min="3068" max="3068" width="8.6640625" customWidth="1"/>
    <col min="3069" max="3069" width="11.6640625" customWidth="1"/>
    <col min="3070" max="3070" width="36.6640625" customWidth="1"/>
    <col min="3071" max="3071" width="30.6640625" customWidth="1"/>
    <col min="3072" max="3072" width="6.6640625" customWidth="1"/>
    <col min="3073" max="3073" width="11.44140625" customWidth="1"/>
    <col min="3074" max="3074" width="16.6640625" customWidth="1"/>
    <col min="3075" max="3079" width="0" hidden="1" customWidth="1"/>
    <col min="3080" max="3080" width="18.6640625" customWidth="1"/>
    <col min="3324" max="3324" width="8.6640625" customWidth="1"/>
    <col min="3325" max="3325" width="11.6640625" customWidth="1"/>
    <col min="3326" max="3326" width="36.6640625" customWidth="1"/>
    <col min="3327" max="3327" width="30.6640625" customWidth="1"/>
    <col min="3328" max="3328" width="6.6640625" customWidth="1"/>
    <col min="3329" max="3329" width="11.44140625" customWidth="1"/>
    <col min="3330" max="3330" width="16.6640625" customWidth="1"/>
    <col min="3331" max="3335" width="0" hidden="1" customWidth="1"/>
    <col min="3336" max="3336" width="18.6640625" customWidth="1"/>
    <col min="3580" max="3580" width="8.6640625" customWidth="1"/>
    <col min="3581" max="3581" width="11.6640625" customWidth="1"/>
    <col min="3582" max="3582" width="36.6640625" customWidth="1"/>
    <col min="3583" max="3583" width="30.6640625" customWidth="1"/>
    <col min="3584" max="3584" width="6.6640625" customWidth="1"/>
    <col min="3585" max="3585" width="11.44140625" customWidth="1"/>
    <col min="3586" max="3586" width="16.6640625" customWidth="1"/>
    <col min="3587" max="3591" width="0" hidden="1" customWidth="1"/>
    <col min="3592" max="3592" width="18.6640625" customWidth="1"/>
    <col min="3836" max="3836" width="8.6640625" customWidth="1"/>
    <col min="3837" max="3837" width="11.6640625" customWidth="1"/>
    <col min="3838" max="3838" width="36.6640625" customWidth="1"/>
    <col min="3839" max="3839" width="30.6640625" customWidth="1"/>
    <col min="3840" max="3840" width="6.6640625" customWidth="1"/>
    <col min="3841" max="3841" width="11.44140625" customWidth="1"/>
    <col min="3842" max="3842" width="16.6640625" customWidth="1"/>
    <col min="3843" max="3847" width="0" hidden="1" customWidth="1"/>
    <col min="3848" max="3848" width="18.6640625" customWidth="1"/>
    <col min="4092" max="4092" width="8.6640625" customWidth="1"/>
    <col min="4093" max="4093" width="11.6640625" customWidth="1"/>
    <col min="4094" max="4094" width="36.6640625" customWidth="1"/>
    <col min="4095" max="4095" width="30.6640625" customWidth="1"/>
    <col min="4096" max="4096" width="6.6640625" customWidth="1"/>
    <col min="4097" max="4097" width="11.44140625" customWidth="1"/>
    <col min="4098" max="4098" width="16.6640625" customWidth="1"/>
    <col min="4099" max="4103" width="0" hidden="1" customWidth="1"/>
    <col min="4104" max="4104" width="18.6640625" customWidth="1"/>
    <col min="4348" max="4348" width="8.6640625" customWidth="1"/>
    <col min="4349" max="4349" width="11.6640625" customWidth="1"/>
    <col min="4350" max="4350" width="36.6640625" customWidth="1"/>
    <col min="4351" max="4351" width="30.6640625" customWidth="1"/>
    <col min="4352" max="4352" width="6.6640625" customWidth="1"/>
    <col min="4353" max="4353" width="11.44140625" customWidth="1"/>
    <col min="4354" max="4354" width="16.6640625" customWidth="1"/>
    <col min="4355" max="4359" width="0" hidden="1" customWidth="1"/>
    <col min="4360" max="4360" width="18.6640625" customWidth="1"/>
    <col min="4604" max="4604" width="8.6640625" customWidth="1"/>
    <col min="4605" max="4605" width="11.6640625" customWidth="1"/>
    <col min="4606" max="4606" width="36.6640625" customWidth="1"/>
    <col min="4607" max="4607" width="30.6640625" customWidth="1"/>
    <col min="4608" max="4608" width="6.6640625" customWidth="1"/>
    <col min="4609" max="4609" width="11.44140625" customWidth="1"/>
    <col min="4610" max="4610" width="16.6640625" customWidth="1"/>
    <col min="4611" max="4615" width="0" hidden="1" customWidth="1"/>
    <col min="4616" max="4616" width="18.6640625" customWidth="1"/>
    <col min="4860" max="4860" width="8.6640625" customWidth="1"/>
    <col min="4861" max="4861" width="11.6640625" customWidth="1"/>
    <col min="4862" max="4862" width="36.6640625" customWidth="1"/>
    <col min="4863" max="4863" width="30.6640625" customWidth="1"/>
    <col min="4864" max="4864" width="6.6640625" customWidth="1"/>
    <col min="4865" max="4865" width="11.44140625" customWidth="1"/>
    <col min="4866" max="4866" width="16.6640625" customWidth="1"/>
    <col min="4867" max="4871" width="0" hidden="1" customWidth="1"/>
    <col min="4872" max="4872" width="18.6640625" customWidth="1"/>
    <col min="5116" max="5116" width="8.6640625" customWidth="1"/>
    <col min="5117" max="5117" width="11.6640625" customWidth="1"/>
    <col min="5118" max="5118" width="36.6640625" customWidth="1"/>
    <col min="5119" max="5119" width="30.6640625" customWidth="1"/>
    <col min="5120" max="5120" width="6.6640625" customWidth="1"/>
    <col min="5121" max="5121" width="11.44140625" customWidth="1"/>
    <col min="5122" max="5122" width="16.6640625" customWidth="1"/>
    <col min="5123" max="5127" width="0" hidden="1" customWidth="1"/>
    <col min="5128" max="5128" width="18.6640625" customWidth="1"/>
    <col min="5372" max="5372" width="8.6640625" customWidth="1"/>
    <col min="5373" max="5373" width="11.6640625" customWidth="1"/>
    <col min="5374" max="5374" width="36.6640625" customWidth="1"/>
    <col min="5375" max="5375" width="30.6640625" customWidth="1"/>
    <col min="5376" max="5376" width="6.6640625" customWidth="1"/>
    <col min="5377" max="5377" width="11.44140625" customWidth="1"/>
    <col min="5378" max="5378" width="16.6640625" customWidth="1"/>
    <col min="5379" max="5383" width="0" hidden="1" customWidth="1"/>
    <col min="5384" max="5384" width="18.6640625" customWidth="1"/>
    <col min="5628" max="5628" width="8.6640625" customWidth="1"/>
    <col min="5629" max="5629" width="11.6640625" customWidth="1"/>
    <col min="5630" max="5630" width="36.6640625" customWidth="1"/>
    <col min="5631" max="5631" width="30.6640625" customWidth="1"/>
    <col min="5632" max="5632" width="6.6640625" customWidth="1"/>
    <col min="5633" max="5633" width="11.44140625" customWidth="1"/>
    <col min="5634" max="5634" width="16.6640625" customWidth="1"/>
    <col min="5635" max="5639" width="0" hidden="1" customWidth="1"/>
    <col min="5640" max="5640" width="18.6640625" customWidth="1"/>
    <col min="5884" max="5884" width="8.6640625" customWidth="1"/>
    <col min="5885" max="5885" width="11.6640625" customWidth="1"/>
    <col min="5886" max="5886" width="36.6640625" customWidth="1"/>
    <col min="5887" max="5887" width="30.6640625" customWidth="1"/>
    <col min="5888" max="5888" width="6.6640625" customWidth="1"/>
    <col min="5889" max="5889" width="11.44140625" customWidth="1"/>
    <col min="5890" max="5890" width="16.6640625" customWidth="1"/>
    <col min="5891" max="5895" width="0" hidden="1" customWidth="1"/>
    <col min="5896" max="5896" width="18.6640625" customWidth="1"/>
    <col min="6140" max="6140" width="8.6640625" customWidth="1"/>
    <col min="6141" max="6141" width="11.6640625" customWidth="1"/>
    <col min="6142" max="6142" width="36.6640625" customWidth="1"/>
    <col min="6143" max="6143" width="30.6640625" customWidth="1"/>
    <col min="6144" max="6144" width="6.6640625" customWidth="1"/>
    <col min="6145" max="6145" width="11.44140625" customWidth="1"/>
    <col min="6146" max="6146" width="16.6640625" customWidth="1"/>
    <col min="6147" max="6151" width="0" hidden="1" customWidth="1"/>
    <col min="6152" max="6152" width="18.6640625" customWidth="1"/>
    <col min="6396" max="6396" width="8.6640625" customWidth="1"/>
    <col min="6397" max="6397" width="11.6640625" customWidth="1"/>
    <col min="6398" max="6398" width="36.6640625" customWidth="1"/>
    <col min="6399" max="6399" width="30.6640625" customWidth="1"/>
    <col min="6400" max="6400" width="6.6640625" customWidth="1"/>
    <col min="6401" max="6401" width="11.44140625" customWidth="1"/>
    <col min="6402" max="6402" width="16.6640625" customWidth="1"/>
    <col min="6403" max="6407" width="0" hidden="1" customWidth="1"/>
    <col min="6408" max="6408" width="18.6640625" customWidth="1"/>
    <col min="6652" max="6652" width="8.6640625" customWidth="1"/>
    <col min="6653" max="6653" width="11.6640625" customWidth="1"/>
    <col min="6654" max="6654" width="36.6640625" customWidth="1"/>
    <col min="6655" max="6655" width="30.6640625" customWidth="1"/>
    <col min="6656" max="6656" width="6.6640625" customWidth="1"/>
    <col min="6657" max="6657" width="11.44140625" customWidth="1"/>
    <col min="6658" max="6658" width="16.6640625" customWidth="1"/>
    <col min="6659" max="6663" width="0" hidden="1" customWidth="1"/>
    <col min="6664" max="6664" width="18.6640625" customWidth="1"/>
    <col min="6908" max="6908" width="8.6640625" customWidth="1"/>
    <col min="6909" max="6909" width="11.6640625" customWidth="1"/>
    <col min="6910" max="6910" width="36.6640625" customWidth="1"/>
    <col min="6911" max="6911" width="30.6640625" customWidth="1"/>
    <col min="6912" max="6912" width="6.6640625" customWidth="1"/>
    <col min="6913" max="6913" width="11.44140625" customWidth="1"/>
    <col min="6914" max="6914" width="16.6640625" customWidth="1"/>
    <col min="6915" max="6919" width="0" hidden="1" customWidth="1"/>
    <col min="6920" max="6920" width="18.6640625" customWidth="1"/>
    <col min="7164" max="7164" width="8.6640625" customWidth="1"/>
    <col min="7165" max="7165" width="11.6640625" customWidth="1"/>
    <col min="7166" max="7166" width="36.6640625" customWidth="1"/>
    <col min="7167" max="7167" width="30.6640625" customWidth="1"/>
    <col min="7168" max="7168" width="6.6640625" customWidth="1"/>
    <col min="7169" max="7169" width="11.44140625" customWidth="1"/>
    <col min="7170" max="7170" width="16.6640625" customWidth="1"/>
    <col min="7171" max="7175" width="0" hidden="1" customWidth="1"/>
    <col min="7176" max="7176" width="18.6640625" customWidth="1"/>
    <col min="7420" max="7420" width="8.6640625" customWidth="1"/>
    <col min="7421" max="7421" width="11.6640625" customWidth="1"/>
    <col min="7422" max="7422" width="36.6640625" customWidth="1"/>
    <col min="7423" max="7423" width="30.6640625" customWidth="1"/>
    <col min="7424" max="7424" width="6.6640625" customWidth="1"/>
    <col min="7425" max="7425" width="11.44140625" customWidth="1"/>
    <col min="7426" max="7426" width="16.6640625" customWidth="1"/>
    <col min="7427" max="7431" width="0" hidden="1" customWidth="1"/>
    <col min="7432" max="7432" width="18.6640625" customWidth="1"/>
    <col min="7676" max="7676" width="8.6640625" customWidth="1"/>
    <col min="7677" max="7677" width="11.6640625" customWidth="1"/>
    <col min="7678" max="7678" width="36.6640625" customWidth="1"/>
    <col min="7679" max="7679" width="30.6640625" customWidth="1"/>
    <col min="7680" max="7680" width="6.6640625" customWidth="1"/>
    <col min="7681" max="7681" width="11.44140625" customWidth="1"/>
    <col min="7682" max="7682" width="16.6640625" customWidth="1"/>
    <col min="7683" max="7687" width="0" hidden="1" customWidth="1"/>
    <col min="7688" max="7688" width="18.6640625" customWidth="1"/>
    <col min="7932" max="7932" width="8.6640625" customWidth="1"/>
    <col min="7933" max="7933" width="11.6640625" customWidth="1"/>
    <col min="7934" max="7934" width="36.6640625" customWidth="1"/>
    <col min="7935" max="7935" width="30.6640625" customWidth="1"/>
    <col min="7936" max="7936" width="6.6640625" customWidth="1"/>
    <col min="7937" max="7937" width="11.44140625" customWidth="1"/>
    <col min="7938" max="7938" width="16.6640625" customWidth="1"/>
    <col min="7939" max="7943" width="0" hidden="1" customWidth="1"/>
    <col min="7944" max="7944" width="18.6640625" customWidth="1"/>
    <col min="8188" max="8188" width="8.6640625" customWidth="1"/>
    <col min="8189" max="8189" width="11.6640625" customWidth="1"/>
    <col min="8190" max="8190" width="36.6640625" customWidth="1"/>
    <col min="8191" max="8191" width="30.6640625" customWidth="1"/>
    <col min="8192" max="8192" width="6.6640625" customWidth="1"/>
    <col min="8193" max="8193" width="11.44140625" customWidth="1"/>
    <col min="8194" max="8194" width="16.6640625" customWidth="1"/>
    <col min="8195" max="8199" width="0" hidden="1" customWidth="1"/>
    <col min="8200" max="8200" width="18.6640625" customWidth="1"/>
    <col min="8444" max="8444" width="8.6640625" customWidth="1"/>
    <col min="8445" max="8445" width="11.6640625" customWidth="1"/>
    <col min="8446" max="8446" width="36.6640625" customWidth="1"/>
    <col min="8447" max="8447" width="30.6640625" customWidth="1"/>
    <col min="8448" max="8448" width="6.6640625" customWidth="1"/>
    <col min="8449" max="8449" width="11.44140625" customWidth="1"/>
    <col min="8450" max="8450" width="16.6640625" customWidth="1"/>
    <col min="8451" max="8455" width="0" hidden="1" customWidth="1"/>
    <col min="8456" max="8456" width="18.6640625" customWidth="1"/>
    <col min="8700" max="8700" width="8.6640625" customWidth="1"/>
    <col min="8701" max="8701" width="11.6640625" customWidth="1"/>
    <col min="8702" max="8702" width="36.6640625" customWidth="1"/>
    <col min="8703" max="8703" width="30.6640625" customWidth="1"/>
    <col min="8704" max="8704" width="6.6640625" customWidth="1"/>
    <col min="8705" max="8705" width="11.44140625" customWidth="1"/>
    <col min="8706" max="8706" width="16.6640625" customWidth="1"/>
    <col min="8707" max="8711" width="0" hidden="1" customWidth="1"/>
    <col min="8712" max="8712" width="18.6640625" customWidth="1"/>
    <col min="8956" max="8956" width="8.6640625" customWidth="1"/>
    <col min="8957" max="8957" width="11.6640625" customWidth="1"/>
    <col min="8958" max="8958" width="36.6640625" customWidth="1"/>
    <col min="8959" max="8959" width="30.6640625" customWidth="1"/>
    <col min="8960" max="8960" width="6.6640625" customWidth="1"/>
    <col min="8961" max="8961" width="11.44140625" customWidth="1"/>
    <col min="8962" max="8962" width="16.6640625" customWidth="1"/>
    <col min="8963" max="8967" width="0" hidden="1" customWidth="1"/>
    <col min="8968" max="8968" width="18.6640625" customWidth="1"/>
    <col min="9212" max="9212" width="8.6640625" customWidth="1"/>
    <col min="9213" max="9213" width="11.6640625" customWidth="1"/>
    <col min="9214" max="9214" width="36.6640625" customWidth="1"/>
    <col min="9215" max="9215" width="30.6640625" customWidth="1"/>
    <col min="9216" max="9216" width="6.6640625" customWidth="1"/>
    <col min="9217" max="9217" width="11.44140625" customWidth="1"/>
    <col min="9218" max="9218" width="16.6640625" customWidth="1"/>
    <col min="9219" max="9223" width="0" hidden="1" customWidth="1"/>
    <col min="9224" max="9224" width="18.6640625" customWidth="1"/>
    <col min="9468" max="9468" width="8.6640625" customWidth="1"/>
    <col min="9469" max="9469" width="11.6640625" customWidth="1"/>
    <col min="9470" max="9470" width="36.6640625" customWidth="1"/>
    <col min="9471" max="9471" width="30.6640625" customWidth="1"/>
    <col min="9472" max="9472" width="6.6640625" customWidth="1"/>
    <col min="9473" max="9473" width="11.44140625" customWidth="1"/>
    <col min="9474" max="9474" width="16.6640625" customWidth="1"/>
    <col min="9475" max="9479" width="0" hidden="1" customWidth="1"/>
    <col min="9480" max="9480" width="18.6640625" customWidth="1"/>
    <col min="9724" max="9724" width="8.6640625" customWidth="1"/>
    <col min="9725" max="9725" width="11.6640625" customWidth="1"/>
    <col min="9726" max="9726" width="36.6640625" customWidth="1"/>
    <col min="9727" max="9727" width="30.6640625" customWidth="1"/>
    <col min="9728" max="9728" width="6.6640625" customWidth="1"/>
    <col min="9729" max="9729" width="11.44140625" customWidth="1"/>
    <col min="9730" max="9730" width="16.6640625" customWidth="1"/>
    <col min="9731" max="9735" width="0" hidden="1" customWidth="1"/>
    <col min="9736" max="9736" width="18.6640625" customWidth="1"/>
    <col min="9980" max="9980" width="8.6640625" customWidth="1"/>
    <col min="9981" max="9981" width="11.6640625" customWidth="1"/>
    <col min="9982" max="9982" width="36.6640625" customWidth="1"/>
    <col min="9983" max="9983" width="30.6640625" customWidth="1"/>
    <col min="9984" max="9984" width="6.6640625" customWidth="1"/>
    <col min="9985" max="9985" width="11.44140625" customWidth="1"/>
    <col min="9986" max="9986" width="16.6640625" customWidth="1"/>
    <col min="9987" max="9991" width="0" hidden="1" customWidth="1"/>
    <col min="9992" max="9992" width="18.6640625" customWidth="1"/>
    <col min="10236" max="10236" width="8.6640625" customWidth="1"/>
    <col min="10237" max="10237" width="11.6640625" customWidth="1"/>
    <col min="10238" max="10238" width="36.6640625" customWidth="1"/>
    <col min="10239" max="10239" width="30.6640625" customWidth="1"/>
    <col min="10240" max="10240" width="6.6640625" customWidth="1"/>
    <col min="10241" max="10241" width="11.44140625" customWidth="1"/>
    <col min="10242" max="10242" width="16.6640625" customWidth="1"/>
    <col min="10243" max="10247" width="0" hidden="1" customWidth="1"/>
    <col min="10248" max="10248" width="18.6640625" customWidth="1"/>
    <col min="10492" max="10492" width="8.6640625" customWidth="1"/>
    <col min="10493" max="10493" width="11.6640625" customWidth="1"/>
    <col min="10494" max="10494" width="36.6640625" customWidth="1"/>
    <col min="10495" max="10495" width="30.6640625" customWidth="1"/>
    <col min="10496" max="10496" width="6.6640625" customWidth="1"/>
    <col min="10497" max="10497" width="11.44140625" customWidth="1"/>
    <col min="10498" max="10498" width="16.6640625" customWidth="1"/>
    <col min="10499" max="10503" width="0" hidden="1" customWidth="1"/>
    <col min="10504" max="10504" width="18.6640625" customWidth="1"/>
    <col min="10748" max="10748" width="8.6640625" customWidth="1"/>
    <col min="10749" max="10749" width="11.6640625" customWidth="1"/>
    <col min="10750" max="10750" width="36.6640625" customWidth="1"/>
    <col min="10751" max="10751" width="30.6640625" customWidth="1"/>
    <col min="10752" max="10752" width="6.6640625" customWidth="1"/>
    <col min="10753" max="10753" width="11.44140625" customWidth="1"/>
    <col min="10754" max="10754" width="16.6640625" customWidth="1"/>
    <col min="10755" max="10759" width="0" hidden="1" customWidth="1"/>
    <col min="10760" max="10760" width="18.6640625" customWidth="1"/>
    <col min="11004" max="11004" width="8.6640625" customWidth="1"/>
    <col min="11005" max="11005" width="11.6640625" customWidth="1"/>
    <col min="11006" max="11006" width="36.6640625" customWidth="1"/>
    <col min="11007" max="11007" width="30.6640625" customWidth="1"/>
    <col min="11008" max="11008" width="6.6640625" customWidth="1"/>
    <col min="11009" max="11009" width="11.44140625" customWidth="1"/>
    <col min="11010" max="11010" width="16.6640625" customWidth="1"/>
    <col min="11011" max="11015" width="0" hidden="1" customWidth="1"/>
    <col min="11016" max="11016" width="18.6640625" customWidth="1"/>
    <col min="11260" max="11260" width="8.6640625" customWidth="1"/>
    <col min="11261" max="11261" width="11.6640625" customWidth="1"/>
    <col min="11262" max="11262" width="36.6640625" customWidth="1"/>
    <col min="11263" max="11263" width="30.6640625" customWidth="1"/>
    <col min="11264" max="11264" width="6.6640625" customWidth="1"/>
    <col min="11265" max="11265" width="11.44140625" customWidth="1"/>
    <col min="11266" max="11266" width="16.6640625" customWidth="1"/>
    <col min="11267" max="11271" width="0" hidden="1" customWidth="1"/>
    <col min="11272" max="11272" width="18.6640625" customWidth="1"/>
    <col min="11516" max="11516" width="8.6640625" customWidth="1"/>
    <col min="11517" max="11517" width="11.6640625" customWidth="1"/>
    <col min="11518" max="11518" width="36.6640625" customWidth="1"/>
    <col min="11519" max="11519" width="30.6640625" customWidth="1"/>
    <col min="11520" max="11520" width="6.6640625" customWidth="1"/>
    <col min="11521" max="11521" width="11.44140625" customWidth="1"/>
    <col min="11522" max="11522" width="16.6640625" customWidth="1"/>
    <col min="11523" max="11527" width="0" hidden="1" customWidth="1"/>
    <col min="11528" max="11528" width="18.6640625" customWidth="1"/>
    <col min="11772" max="11772" width="8.6640625" customWidth="1"/>
    <col min="11773" max="11773" width="11.6640625" customWidth="1"/>
    <col min="11774" max="11774" width="36.6640625" customWidth="1"/>
    <col min="11775" max="11775" width="30.6640625" customWidth="1"/>
    <col min="11776" max="11776" width="6.6640625" customWidth="1"/>
    <col min="11777" max="11777" width="11.44140625" customWidth="1"/>
    <col min="11778" max="11778" width="16.6640625" customWidth="1"/>
    <col min="11779" max="11783" width="0" hidden="1" customWidth="1"/>
    <col min="11784" max="11784" width="18.6640625" customWidth="1"/>
    <col min="12028" max="12028" width="8.6640625" customWidth="1"/>
    <col min="12029" max="12029" width="11.6640625" customWidth="1"/>
    <col min="12030" max="12030" width="36.6640625" customWidth="1"/>
    <col min="12031" max="12031" width="30.6640625" customWidth="1"/>
    <col min="12032" max="12032" width="6.6640625" customWidth="1"/>
    <col min="12033" max="12033" width="11.44140625" customWidth="1"/>
    <col min="12034" max="12034" width="16.6640625" customWidth="1"/>
    <col min="12035" max="12039" width="0" hidden="1" customWidth="1"/>
    <col min="12040" max="12040" width="18.6640625" customWidth="1"/>
    <col min="12284" max="12284" width="8.6640625" customWidth="1"/>
    <col min="12285" max="12285" width="11.6640625" customWidth="1"/>
    <col min="12286" max="12286" width="36.6640625" customWidth="1"/>
    <col min="12287" max="12287" width="30.6640625" customWidth="1"/>
    <col min="12288" max="12288" width="6.6640625" customWidth="1"/>
    <col min="12289" max="12289" width="11.44140625" customWidth="1"/>
    <col min="12290" max="12290" width="16.6640625" customWidth="1"/>
    <col min="12291" max="12295" width="0" hidden="1" customWidth="1"/>
    <col min="12296" max="12296" width="18.6640625" customWidth="1"/>
    <col min="12540" max="12540" width="8.6640625" customWidth="1"/>
    <col min="12541" max="12541" width="11.6640625" customWidth="1"/>
    <col min="12542" max="12542" width="36.6640625" customWidth="1"/>
    <col min="12543" max="12543" width="30.6640625" customWidth="1"/>
    <col min="12544" max="12544" width="6.6640625" customWidth="1"/>
    <col min="12545" max="12545" width="11.44140625" customWidth="1"/>
    <col min="12546" max="12546" width="16.6640625" customWidth="1"/>
    <col min="12547" max="12551" width="0" hidden="1" customWidth="1"/>
    <col min="12552" max="12552" width="18.6640625" customWidth="1"/>
    <col min="12796" max="12796" width="8.6640625" customWidth="1"/>
    <col min="12797" max="12797" width="11.6640625" customWidth="1"/>
    <col min="12798" max="12798" width="36.6640625" customWidth="1"/>
    <col min="12799" max="12799" width="30.6640625" customWidth="1"/>
    <col min="12800" max="12800" width="6.6640625" customWidth="1"/>
    <col min="12801" max="12801" width="11.44140625" customWidth="1"/>
    <col min="12802" max="12802" width="16.6640625" customWidth="1"/>
    <col min="12803" max="12807" width="0" hidden="1" customWidth="1"/>
    <col min="12808" max="12808" width="18.6640625" customWidth="1"/>
    <col min="13052" max="13052" width="8.6640625" customWidth="1"/>
    <col min="13053" max="13053" width="11.6640625" customWidth="1"/>
    <col min="13054" max="13054" width="36.6640625" customWidth="1"/>
    <col min="13055" max="13055" width="30.6640625" customWidth="1"/>
    <col min="13056" max="13056" width="6.6640625" customWidth="1"/>
    <col min="13057" max="13057" width="11.44140625" customWidth="1"/>
    <col min="13058" max="13058" width="16.6640625" customWidth="1"/>
    <col min="13059" max="13063" width="0" hidden="1" customWidth="1"/>
    <col min="13064" max="13064" width="18.6640625" customWidth="1"/>
    <col min="13308" max="13308" width="8.6640625" customWidth="1"/>
    <col min="13309" max="13309" width="11.6640625" customWidth="1"/>
    <col min="13310" max="13310" width="36.6640625" customWidth="1"/>
    <col min="13311" max="13311" width="30.6640625" customWidth="1"/>
    <col min="13312" max="13312" width="6.6640625" customWidth="1"/>
    <col min="13313" max="13313" width="11.44140625" customWidth="1"/>
    <col min="13314" max="13314" width="16.6640625" customWidth="1"/>
    <col min="13315" max="13319" width="0" hidden="1" customWidth="1"/>
    <col min="13320" max="13320" width="18.6640625" customWidth="1"/>
    <col min="13564" max="13564" width="8.6640625" customWidth="1"/>
    <col min="13565" max="13565" width="11.6640625" customWidth="1"/>
    <col min="13566" max="13566" width="36.6640625" customWidth="1"/>
    <col min="13567" max="13567" width="30.6640625" customWidth="1"/>
    <col min="13568" max="13568" width="6.6640625" customWidth="1"/>
    <col min="13569" max="13569" width="11.44140625" customWidth="1"/>
    <col min="13570" max="13570" width="16.6640625" customWidth="1"/>
    <col min="13571" max="13575" width="0" hidden="1" customWidth="1"/>
    <col min="13576" max="13576" width="18.6640625" customWidth="1"/>
    <col min="13820" max="13820" width="8.6640625" customWidth="1"/>
    <col min="13821" max="13821" width="11.6640625" customWidth="1"/>
    <col min="13822" max="13822" width="36.6640625" customWidth="1"/>
    <col min="13823" max="13823" width="30.6640625" customWidth="1"/>
    <col min="13824" max="13824" width="6.6640625" customWidth="1"/>
    <col min="13825" max="13825" width="11.44140625" customWidth="1"/>
    <col min="13826" max="13826" width="16.6640625" customWidth="1"/>
    <col min="13827" max="13831" width="0" hidden="1" customWidth="1"/>
    <col min="13832" max="13832" width="18.6640625" customWidth="1"/>
    <col min="14076" max="14076" width="8.6640625" customWidth="1"/>
    <col min="14077" max="14077" width="11.6640625" customWidth="1"/>
    <col min="14078" max="14078" width="36.6640625" customWidth="1"/>
    <col min="14079" max="14079" width="30.6640625" customWidth="1"/>
    <col min="14080" max="14080" width="6.6640625" customWidth="1"/>
    <col min="14081" max="14081" width="11.44140625" customWidth="1"/>
    <col min="14082" max="14082" width="16.6640625" customWidth="1"/>
    <col min="14083" max="14087" width="0" hidden="1" customWidth="1"/>
    <col min="14088" max="14088" width="18.6640625" customWidth="1"/>
    <col min="14332" max="14332" width="8.6640625" customWidth="1"/>
    <col min="14333" max="14333" width="11.6640625" customWidth="1"/>
    <col min="14334" max="14334" width="36.6640625" customWidth="1"/>
    <col min="14335" max="14335" width="30.6640625" customWidth="1"/>
    <col min="14336" max="14336" width="6.6640625" customWidth="1"/>
    <col min="14337" max="14337" width="11.44140625" customWidth="1"/>
    <col min="14338" max="14338" width="16.6640625" customWidth="1"/>
    <col min="14339" max="14343" width="0" hidden="1" customWidth="1"/>
    <col min="14344" max="14344" width="18.6640625" customWidth="1"/>
    <col min="14588" max="14588" width="8.6640625" customWidth="1"/>
    <col min="14589" max="14589" width="11.6640625" customWidth="1"/>
    <col min="14590" max="14590" width="36.6640625" customWidth="1"/>
    <col min="14591" max="14591" width="30.6640625" customWidth="1"/>
    <col min="14592" max="14592" width="6.6640625" customWidth="1"/>
    <col min="14593" max="14593" width="11.44140625" customWidth="1"/>
    <col min="14594" max="14594" width="16.6640625" customWidth="1"/>
    <col min="14595" max="14599" width="0" hidden="1" customWidth="1"/>
    <col min="14600" max="14600" width="18.6640625" customWidth="1"/>
    <col min="14844" max="14844" width="8.6640625" customWidth="1"/>
    <col min="14845" max="14845" width="11.6640625" customWidth="1"/>
    <col min="14846" max="14846" width="36.6640625" customWidth="1"/>
    <col min="14847" max="14847" width="30.6640625" customWidth="1"/>
    <col min="14848" max="14848" width="6.6640625" customWidth="1"/>
    <col min="14849" max="14849" width="11.44140625" customWidth="1"/>
    <col min="14850" max="14850" width="16.6640625" customWidth="1"/>
    <col min="14851" max="14855" width="0" hidden="1" customWidth="1"/>
    <col min="14856" max="14856" width="18.6640625" customWidth="1"/>
    <col min="15100" max="15100" width="8.6640625" customWidth="1"/>
    <col min="15101" max="15101" width="11.6640625" customWidth="1"/>
    <col min="15102" max="15102" width="36.6640625" customWidth="1"/>
    <col min="15103" max="15103" width="30.6640625" customWidth="1"/>
    <col min="15104" max="15104" width="6.6640625" customWidth="1"/>
    <col min="15105" max="15105" width="11.44140625" customWidth="1"/>
    <col min="15106" max="15106" width="16.6640625" customWidth="1"/>
    <col min="15107" max="15111" width="0" hidden="1" customWidth="1"/>
    <col min="15112" max="15112" width="18.6640625" customWidth="1"/>
    <col min="15356" max="15356" width="8.6640625" customWidth="1"/>
    <col min="15357" max="15357" width="11.6640625" customWidth="1"/>
    <col min="15358" max="15358" width="36.6640625" customWidth="1"/>
    <col min="15359" max="15359" width="30.6640625" customWidth="1"/>
    <col min="15360" max="15360" width="6.6640625" customWidth="1"/>
    <col min="15361" max="15361" width="11.44140625" customWidth="1"/>
    <col min="15362" max="15362" width="16.6640625" customWidth="1"/>
    <col min="15363" max="15367" width="0" hidden="1" customWidth="1"/>
    <col min="15368" max="15368" width="18.6640625" customWidth="1"/>
    <col min="15612" max="15612" width="8.6640625" customWidth="1"/>
    <col min="15613" max="15613" width="11.6640625" customWidth="1"/>
    <col min="15614" max="15614" width="36.6640625" customWidth="1"/>
    <col min="15615" max="15615" width="30.6640625" customWidth="1"/>
    <col min="15616" max="15616" width="6.6640625" customWidth="1"/>
    <col min="15617" max="15617" width="11.44140625" customWidth="1"/>
    <col min="15618" max="15618" width="16.6640625" customWidth="1"/>
    <col min="15619" max="15623" width="0" hidden="1" customWidth="1"/>
    <col min="15624" max="15624" width="18.6640625" customWidth="1"/>
    <col min="15868" max="15868" width="8.6640625" customWidth="1"/>
    <col min="15869" max="15869" width="11.6640625" customWidth="1"/>
    <col min="15870" max="15870" width="36.6640625" customWidth="1"/>
    <col min="15871" max="15871" width="30.6640625" customWidth="1"/>
    <col min="15872" max="15872" width="6.6640625" customWidth="1"/>
    <col min="15873" max="15873" width="11.44140625" customWidth="1"/>
    <col min="15874" max="15874" width="16.6640625" customWidth="1"/>
    <col min="15875" max="15879" width="0" hidden="1" customWidth="1"/>
    <col min="15880" max="15880" width="18.6640625" customWidth="1"/>
    <col min="16124" max="16124" width="8.6640625" customWidth="1"/>
    <col min="16125" max="16125" width="11.6640625" customWidth="1"/>
    <col min="16126" max="16126" width="36.6640625" customWidth="1"/>
    <col min="16127" max="16127" width="30.6640625" customWidth="1"/>
    <col min="16128" max="16128" width="6.6640625" customWidth="1"/>
    <col min="16129" max="16129" width="11.44140625" customWidth="1"/>
    <col min="16130" max="16130" width="16.6640625" customWidth="1"/>
    <col min="16131" max="16135" width="0" hidden="1" customWidth="1"/>
    <col min="16136" max="16136" width="18.6640625" customWidth="1"/>
  </cols>
  <sheetData>
    <row r="1" spans="1:9" ht="18.75" customHeight="1" thickBot="1" x14ac:dyDescent="0.3">
      <c r="A1" s="44" t="s">
        <v>359</v>
      </c>
      <c r="H1" s="154">
        <f>H4+H25+H51+H64+H85+H105</f>
        <v>0</v>
      </c>
    </row>
    <row r="2" spans="1:9" s="50" customFormat="1" ht="18" thickBot="1" x14ac:dyDescent="0.35">
      <c r="B2" s="51"/>
      <c r="C2" s="52"/>
      <c r="D2" s="52"/>
      <c r="E2" s="51"/>
      <c r="F2" s="53"/>
      <c r="G2" s="54"/>
      <c r="H2" s="55"/>
    </row>
    <row r="3" spans="1:9" s="87" customFormat="1" ht="15.6" thickBot="1" x14ac:dyDescent="0.3">
      <c r="A3" s="56" t="s">
        <v>16</v>
      </c>
      <c r="B3" s="57" t="s">
        <v>17</v>
      </c>
      <c r="C3" s="58" t="s">
        <v>18</v>
      </c>
      <c r="D3" s="58" t="s">
        <v>19</v>
      </c>
      <c r="E3" s="57" t="s">
        <v>20</v>
      </c>
      <c r="F3" s="59" t="s">
        <v>0</v>
      </c>
      <c r="G3" s="60" t="s">
        <v>21</v>
      </c>
      <c r="H3" s="61" t="s">
        <v>22</v>
      </c>
    </row>
    <row r="4" spans="1:9" s="67" customFormat="1" ht="17.100000000000001" customHeight="1" x14ac:dyDescent="0.25">
      <c r="A4" s="62" t="s">
        <v>23</v>
      </c>
      <c r="B4" s="63"/>
      <c r="C4" s="64"/>
      <c r="D4" s="64"/>
      <c r="E4" s="63"/>
      <c r="F4" s="65"/>
      <c r="G4" s="66"/>
      <c r="H4" s="66">
        <f>SUM(H5,H9,H22)</f>
        <v>0</v>
      </c>
    </row>
    <row r="5" spans="1:9" s="67" customFormat="1" ht="17.100000000000001" customHeight="1" x14ac:dyDescent="0.25">
      <c r="A5" s="68" t="s">
        <v>24</v>
      </c>
      <c r="B5" s="69"/>
      <c r="C5" s="70"/>
      <c r="D5" s="70"/>
      <c r="E5" s="69"/>
      <c r="F5" s="71"/>
      <c r="G5" s="72"/>
      <c r="H5" s="72">
        <f>SUM(H6:H8)</f>
        <v>0</v>
      </c>
    </row>
    <row r="6" spans="1:9" ht="26.4" x14ac:dyDescent="0.25">
      <c r="A6" s="73" t="s">
        <v>25</v>
      </c>
      <c r="B6" s="74" t="s">
        <v>26</v>
      </c>
      <c r="C6" s="75" t="s">
        <v>27</v>
      </c>
      <c r="D6" s="75"/>
      <c r="E6" s="74" t="s">
        <v>28</v>
      </c>
      <c r="F6" s="76">
        <v>1.2</v>
      </c>
      <c r="G6" s="77"/>
      <c r="H6" s="77">
        <f>F6*G6</f>
        <v>0</v>
      </c>
    </row>
    <row r="7" spans="1:9" ht="26.4" x14ac:dyDescent="0.25">
      <c r="A7" s="73" t="s">
        <v>29</v>
      </c>
      <c r="B7" s="74" t="s">
        <v>176</v>
      </c>
      <c r="C7" s="75" t="s">
        <v>177</v>
      </c>
      <c r="D7" s="75" t="s">
        <v>178</v>
      </c>
      <c r="E7" s="74" t="s">
        <v>28</v>
      </c>
      <c r="F7" s="76">
        <v>1.2</v>
      </c>
      <c r="G7" s="77"/>
      <c r="H7" s="77">
        <f>F7*G7</f>
        <v>0</v>
      </c>
    </row>
    <row r="8" spans="1:9" ht="26.4" x14ac:dyDescent="0.25">
      <c r="A8" s="73" t="s">
        <v>31</v>
      </c>
      <c r="B8" s="74" t="s">
        <v>30</v>
      </c>
      <c r="C8" s="75" t="s">
        <v>172</v>
      </c>
      <c r="D8" s="75"/>
      <c r="E8" s="74" t="s">
        <v>6</v>
      </c>
      <c r="F8" s="76">
        <v>68</v>
      </c>
      <c r="G8" s="78"/>
      <c r="H8" s="77">
        <f>F8*G8</f>
        <v>0</v>
      </c>
    </row>
    <row r="9" spans="1:9" s="67" customFormat="1" ht="17.100000000000001" customHeight="1" x14ac:dyDescent="0.25">
      <c r="A9" s="68" t="s">
        <v>33</v>
      </c>
      <c r="B9" s="69"/>
      <c r="C9" s="70"/>
      <c r="D9" s="70"/>
      <c r="E9" s="69"/>
      <c r="F9" s="71"/>
      <c r="G9" s="72"/>
      <c r="H9" s="72">
        <f>SUM(H10:H21)</f>
        <v>0</v>
      </c>
    </row>
    <row r="10" spans="1:9" s="84" customFormat="1" ht="39.6" x14ac:dyDescent="0.25">
      <c r="A10" s="79" t="s">
        <v>25</v>
      </c>
      <c r="B10" s="80" t="s">
        <v>34</v>
      </c>
      <c r="C10" s="81" t="s">
        <v>35</v>
      </c>
      <c r="D10" s="81"/>
      <c r="E10" s="80" t="s">
        <v>4</v>
      </c>
      <c r="F10" s="82">
        <v>2400</v>
      </c>
      <c r="G10" s="83"/>
      <c r="H10" s="77">
        <f t="shared" ref="H10:H19" si="0">F10*G10</f>
        <v>0</v>
      </c>
    </row>
    <row r="11" spans="1:9" ht="26.4" x14ac:dyDescent="0.25">
      <c r="A11" s="79" t="s">
        <v>29</v>
      </c>
      <c r="B11" s="80" t="s">
        <v>36</v>
      </c>
      <c r="C11" s="81" t="s">
        <v>308</v>
      </c>
      <c r="D11" s="75"/>
      <c r="E11" s="80" t="s">
        <v>6</v>
      </c>
      <c r="F11" s="76">
        <v>50</v>
      </c>
      <c r="G11" s="78"/>
      <c r="H11" s="77">
        <f t="shared" si="0"/>
        <v>0</v>
      </c>
    </row>
    <row r="12" spans="1:9" ht="39.6" x14ac:dyDescent="0.25">
      <c r="A12" s="79" t="s">
        <v>31</v>
      </c>
      <c r="B12" s="80" t="s">
        <v>37</v>
      </c>
      <c r="C12" s="81" t="s">
        <v>38</v>
      </c>
      <c r="D12" s="75" t="s">
        <v>39</v>
      </c>
      <c r="E12" s="80" t="s">
        <v>6</v>
      </c>
      <c r="F12" s="76">
        <v>50</v>
      </c>
      <c r="G12" s="78"/>
      <c r="H12" s="77">
        <f t="shared" si="0"/>
        <v>0</v>
      </c>
    </row>
    <row r="13" spans="1:9" ht="26.4" x14ac:dyDescent="0.25">
      <c r="A13" s="79" t="s">
        <v>40</v>
      </c>
      <c r="B13" s="80" t="s">
        <v>41</v>
      </c>
      <c r="C13" s="81" t="s">
        <v>42</v>
      </c>
      <c r="D13" s="75"/>
      <c r="E13" s="80" t="s">
        <v>6</v>
      </c>
      <c r="F13" s="76">
        <v>8</v>
      </c>
      <c r="G13" s="78"/>
      <c r="H13" s="77">
        <f t="shared" si="0"/>
        <v>0</v>
      </c>
    </row>
    <row r="14" spans="1:9" ht="26.4" x14ac:dyDescent="0.25">
      <c r="A14" s="79" t="s">
        <v>43</v>
      </c>
      <c r="B14" s="80" t="s">
        <v>44</v>
      </c>
      <c r="C14" s="81" t="s">
        <v>45</v>
      </c>
      <c r="D14" s="75"/>
      <c r="E14" s="80" t="s">
        <v>6</v>
      </c>
      <c r="F14" s="76">
        <v>2</v>
      </c>
      <c r="G14" s="78"/>
      <c r="H14" s="77">
        <f t="shared" si="0"/>
        <v>0</v>
      </c>
    </row>
    <row r="15" spans="1:9" x14ac:dyDescent="0.25">
      <c r="A15" s="79" t="s">
        <v>46</v>
      </c>
      <c r="B15" s="80" t="s">
        <v>49</v>
      </c>
      <c r="C15" s="81" t="s">
        <v>50</v>
      </c>
      <c r="D15" s="75"/>
      <c r="E15" s="80" t="s">
        <v>6</v>
      </c>
      <c r="F15" s="76">
        <v>130</v>
      </c>
      <c r="G15" s="78"/>
      <c r="H15" s="77">
        <f>F15*G15</f>
        <v>0</v>
      </c>
    </row>
    <row r="16" spans="1:9" ht="26.4" x14ac:dyDescent="0.25">
      <c r="A16" s="79" t="s">
        <v>48</v>
      </c>
      <c r="B16" s="80" t="s">
        <v>54</v>
      </c>
      <c r="C16" s="81" t="s">
        <v>55</v>
      </c>
      <c r="D16" s="146" t="s">
        <v>309</v>
      </c>
      <c r="E16" s="80" t="s">
        <v>4</v>
      </c>
      <c r="F16" s="76">
        <v>5760</v>
      </c>
      <c r="G16" s="78"/>
      <c r="H16" s="77">
        <f t="shared" si="0"/>
        <v>0</v>
      </c>
      <c r="I16" s="124"/>
    </row>
    <row r="17" spans="1:9" ht="26.4" x14ac:dyDescent="0.25">
      <c r="A17" s="79" t="s">
        <v>51</v>
      </c>
      <c r="B17" s="80" t="s">
        <v>57</v>
      </c>
      <c r="C17" s="81" t="s">
        <v>58</v>
      </c>
      <c r="D17" s="75"/>
      <c r="E17" s="80" t="s">
        <v>4</v>
      </c>
      <c r="F17" s="76">
        <v>150</v>
      </c>
      <c r="G17" s="78"/>
      <c r="H17" s="77">
        <f t="shared" si="0"/>
        <v>0</v>
      </c>
    </row>
    <row r="18" spans="1:9" ht="26.4" x14ac:dyDescent="0.25">
      <c r="A18" s="79" t="s">
        <v>52</v>
      </c>
      <c r="B18" s="80" t="s">
        <v>60</v>
      </c>
      <c r="C18" s="81" t="s">
        <v>61</v>
      </c>
      <c r="D18" s="75"/>
      <c r="E18" s="80" t="s">
        <v>47</v>
      </c>
      <c r="F18" s="76">
        <v>20</v>
      </c>
      <c r="G18" s="78"/>
      <c r="H18" s="77">
        <f t="shared" si="0"/>
        <v>0</v>
      </c>
    </row>
    <row r="19" spans="1:9" ht="26.4" x14ac:dyDescent="0.25">
      <c r="A19" s="79" t="s">
        <v>53</v>
      </c>
      <c r="B19" s="80" t="s">
        <v>62</v>
      </c>
      <c r="C19" s="81" t="s">
        <v>63</v>
      </c>
      <c r="D19" s="75"/>
      <c r="E19" s="80" t="s">
        <v>47</v>
      </c>
      <c r="F19" s="76">
        <v>58</v>
      </c>
      <c r="G19" s="78"/>
      <c r="H19" s="77">
        <f t="shared" si="0"/>
        <v>0</v>
      </c>
    </row>
    <row r="20" spans="1:9" ht="26.4" x14ac:dyDescent="0.25">
      <c r="A20" s="79" t="s">
        <v>56</v>
      </c>
      <c r="B20" s="80" t="s">
        <v>179</v>
      </c>
      <c r="C20" s="81" t="s">
        <v>180</v>
      </c>
      <c r="D20" s="75"/>
      <c r="E20" s="80" t="s">
        <v>47</v>
      </c>
      <c r="F20" s="76">
        <v>7</v>
      </c>
      <c r="G20" s="78"/>
      <c r="H20" s="77">
        <f>F20*G20</f>
        <v>0</v>
      </c>
    </row>
    <row r="21" spans="1:9" ht="26.4" x14ac:dyDescent="0.25">
      <c r="A21" s="79" t="s">
        <v>59</v>
      </c>
      <c r="B21" s="80" t="s">
        <v>181</v>
      </c>
      <c r="C21" s="81" t="s">
        <v>182</v>
      </c>
      <c r="D21" s="75"/>
      <c r="E21" s="80" t="s">
        <v>6</v>
      </c>
      <c r="F21" s="76">
        <v>14</v>
      </c>
      <c r="G21" s="78"/>
      <c r="H21" s="77">
        <f>F21*G21</f>
        <v>0</v>
      </c>
    </row>
    <row r="22" spans="1:9" s="67" customFormat="1" ht="17.100000000000001" customHeight="1" x14ac:dyDescent="0.25">
      <c r="A22" s="68" t="s">
        <v>64</v>
      </c>
      <c r="B22" s="69"/>
      <c r="C22" s="70"/>
      <c r="D22" s="70"/>
      <c r="E22" s="69"/>
      <c r="F22" s="71"/>
      <c r="G22" s="85"/>
      <c r="H22" s="72">
        <f>SUM(H23:H23)</f>
        <v>0</v>
      </c>
    </row>
    <row r="23" spans="1:9" ht="26.4" x14ac:dyDescent="0.25">
      <c r="A23" s="73" t="s">
        <v>25</v>
      </c>
      <c r="B23" s="80" t="s">
        <v>65</v>
      </c>
      <c r="C23" s="75" t="s">
        <v>66</v>
      </c>
      <c r="D23" s="75"/>
      <c r="E23" s="74" t="s">
        <v>67</v>
      </c>
      <c r="F23" s="76">
        <v>130</v>
      </c>
      <c r="G23" s="78"/>
      <c r="H23" s="77">
        <f t="shared" ref="H23" si="1">F23*G23</f>
        <v>0</v>
      </c>
    </row>
    <row r="24" spans="1:9" x14ac:dyDescent="0.25">
      <c r="A24" s="73"/>
      <c r="B24" s="80"/>
      <c r="C24" s="75"/>
      <c r="D24" s="75"/>
      <c r="E24" s="74"/>
      <c r="F24" s="76"/>
      <c r="G24" s="78"/>
      <c r="H24" s="77"/>
    </row>
    <row r="25" spans="1:9" s="67" customFormat="1" ht="17.100000000000001" customHeight="1" x14ac:dyDescent="0.25">
      <c r="A25" s="68" t="s">
        <v>68</v>
      </c>
      <c r="B25" s="69"/>
      <c r="C25" s="70"/>
      <c r="D25" s="70"/>
      <c r="E25" s="69"/>
      <c r="F25" s="71"/>
      <c r="G25" s="85"/>
      <c r="H25" s="72">
        <f>SUM(H26,H32,H42)+H45+H35+H37</f>
        <v>0</v>
      </c>
    </row>
    <row r="26" spans="1:9" s="67" customFormat="1" ht="17.100000000000001" customHeight="1" x14ac:dyDescent="0.25">
      <c r="A26" s="68" t="s">
        <v>69</v>
      </c>
      <c r="B26" s="69"/>
      <c r="C26" s="70"/>
      <c r="D26" s="70"/>
      <c r="E26" s="69"/>
      <c r="F26" s="71"/>
      <c r="G26" s="85"/>
      <c r="H26" s="72">
        <f>SUM(H27:H31)</f>
        <v>0</v>
      </c>
    </row>
    <row r="27" spans="1:9" ht="26.4" x14ac:dyDescent="0.25">
      <c r="A27" s="73" t="s">
        <v>25</v>
      </c>
      <c r="B27" s="80" t="s">
        <v>293</v>
      </c>
      <c r="C27" s="81" t="s">
        <v>310</v>
      </c>
      <c r="D27" s="81" t="s">
        <v>70</v>
      </c>
      <c r="E27" s="80" t="s">
        <v>2</v>
      </c>
      <c r="F27" s="76">
        <v>905</v>
      </c>
      <c r="G27" s="77"/>
      <c r="H27" s="77">
        <f>F27*G27</f>
        <v>0</v>
      </c>
      <c r="I27" s="124"/>
    </row>
    <row r="28" spans="1:9" ht="26.4" x14ac:dyDescent="0.25">
      <c r="A28" s="73" t="s">
        <v>29</v>
      </c>
      <c r="B28" s="80" t="s">
        <v>71</v>
      </c>
      <c r="C28" s="81" t="s">
        <v>72</v>
      </c>
      <c r="D28" s="75" t="s">
        <v>73</v>
      </c>
      <c r="E28" s="80" t="s">
        <v>2</v>
      </c>
      <c r="F28" s="76">
        <v>6187</v>
      </c>
      <c r="G28" s="78"/>
      <c r="H28" s="77">
        <f>F28*G28</f>
        <v>0</v>
      </c>
    </row>
    <row r="29" spans="1:9" ht="26.4" x14ac:dyDescent="0.25">
      <c r="A29" s="79" t="s">
        <v>31</v>
      </c>
      <c r="B29" s="80" t="s">
        <v>74</v>
      </c>
      <c r="C29" s="81" t="s">
        <v>75</v>
      </c>
      <c r="D29" s="81" t="s">
        <v>76</v>
      </c>
      <c r="E29" s="80" t="s">
        <v>2</v>
      </c>
      <c r="F29" s="76">
        <v>687</v>
      </c>
      <c r="G29" s="78"/>
      <c r="H29" s="77">
        <f>F29*G29</f>
        <v>0</v>
      </c>
    </row>
    <row r="30" spans="1:9" ht="52.8" x14ac:dyDescent="0.25">
      <c r="A30" s="79" t="s">
        <v>32</v>
      </c>
      <c r="B30" s="80" t="s">
        <v>77</v>
      </c>
      <c r="C30" s="81" t="s">
        <v>78</v>
      </c>
      <c r="D30" s="75" t="s">
        <v>79</v>
      </c>
      <c r="E30" s="80" t="s">
        <v>2</v>
      </c>
      <c r="F30" s="76">
        <v>145</v>
      </c>
      <c r="G30" s="78"/>
      <c r="H30" s="77">
        <f>F30*G30</f>
        <v>0</v>
      </c>
    </row>
    <row r="31" spans="1:9" ht="39.6" x14ac:dyDescent="0.25">
      <c r="A31" s="79" t="s">
        <v>40</v>
      </c>
      <c r="B31" s="80" t="s">
        <v>80</v>
      </c>
      <c r="C31" s="81" t="s">
        <v>81</v>
      </c>
      <c r="D31" s="81" t="s">
        <v>82</v>
      </c>
      <c r="E31" s="80" t="s">
        <v>2</v>
      </c>
      <c r="F31" s="76">
        <v>35</v>
      </c>
      <c r="G31" s="78"/>
      <c r="H31" s="77">
        <f>F31*G31</f>
        <v>0</v>
      </c>
    </row>
    <row r="32" spans="1:9" s="67" customFormat="1" ht="17.100000000000001" customHeight="1" x14ac:dyDescent="0.25">
      <c r="A32" s="68" t="s">
        <v>83</v>
      </c>
      <c r="B32" s="69"/>
      <c r="C32" s="70"/>
      <c r="D32" s="70"/>
      <c r="E32" s="69"/>
      <c r="F32" s="71"/>
      <c r="G32" s="72"/>
      <c r="H32" s="72">
        <f>SUM(H33:H34)</f>
        <v>0</v>
      </c>
    </row>
    <row r="33" spans="1:9" ht="26.4" x14ac:dyDescent="0.25">
      <c r="A33" s="73" t="s">
        <v>25</v>
      </c>
      <c r="B33" s="80" t="s">
        <v>84</v>
      </c>
      <c r="C33" s="75" t="s">
        <v>85</v>
      </c>
      <c r="D33" s="75" t="s">
        <v>86</v>
      </c>
      <c r="E33" s="80" t="s">
        <v>4</v>
      </c>
      <c r="F33" s="76">
        <v>7850</v>
      </c>
      <c r="G33" s="77"/>
      <c r="H33" s="77">
        <f>F33*G33</f>
        <v>0</v>
      </c>
    </row>
    <row r="34" spans="1:9" ht="26.4" x14ac:dyDescent="0.25">
      <c r="A34" s="79" t="s">
        <v>29</v>
      </c>
      <c r="B34" s="80" t="s">
        <v>87</v>
      </c>
      <c r="C34" s="81" t="s">
        <v>88</v>
      </c>
      <c r="D34" s="75" t="s">
        <v>89</v>
      </c>
      <c r="E34" s="80" t="s">
        <v>4</v>
      </c>
      <c r="F34" s="76">
        <v>870</v>
      </c>
      <c r="G34" s="77"/>
      <c r="H34" s="77">
        <f>F34*G34</f>
        <v>0</v>
      </c>
    </row>
    <row r="35" spans="1:9" s="67" customFormat="1" ht="17.100000000000001" customHeight="1" x14ac:dyDescent="0.25">
      <c r="A35" s="68" t="s">
        <v>90</v>
      </c>
      <c r="B35" s="69"/>
      <c r="C35" s="70"/>
      <c r="D35" s="70"/>
      <c r="E35" s="69"/>
      <c r="F35" s="71"/>
      <c r="G35" s="72"/>
      <c r="H35" s="72">
        <f>SUM(H36)</f>
        <v>0</v>
      </c>
    </row>
    <row r="36" spans="1:9" ht="29.25" customHeight="1" x14ac:dyDescent="0.25">
      <c r="A36" s="73" t="s">
        <v>25</v>
      </c>
      <c r="B36" s="80" t="s">
        <v>91</v>
      </c>
      <c r="C36" s="81" t="s">
        <v>92</v>
      </c>
      <c r="D36" s="75"/>
      <c r="E36" s="80" t="s">
        <v>4</v>
      </c>
      <c r="F36" s="76">
        <v>10520</v>
      </c>
      <c r="G36" s="77"/>
      <c r="H36" s="77">
        <f>F36*G36</f>
        <v>0</v>
      </c>
    </row>
    <row r="37" spans="1:9" s="67" customFormat="1" ht="17.100000000000001" customHeight="1" x14ac:dyDescent="0.25">
      <c r="A37" s="68" t="s">
        <v>238</v>
      </c>
      <c r="B37" s="69"/>
      <c r="C37" s="70"/>
      <c r="D37" s="70"/>
      <c r="E37" s="69"/>
      <c r="F37" s="71"/>
      <c r="G37" s="72"/>
      <c r="H37" s="72">
        <f>SUM(H38:H41)</f>
        <v>0</v>
      </c>
    </row>
    <row r="38" spans="1:9" ht="26.4" x14ac:dyDescent="0.25">
      <c r="A38" s="73" t="s">
        <v>25</v>
      </c>
      <c r="B38" s="80" t="s">
        <v>239</v>
      </c>
      <c r="C38" s="88" t="s">
        <v>240</v>
      </c>
      <c r="D38" s="75" t="s">
        <v>241</v>
      </c>
      <c r="E38" s="80" t="s">
        <v>2</v>
      </c>
      <c r="F38" s="76">
        <v>30</v>
      </c>
      <c r="G38" s="77"/>
      <c r="H38" s="77">
        <f>F38*G38</f>
        <v>0</v>
      </c>
    </row>
    <row r="39" spans="1:9" ht="39.6" x14ac:dyDescent="0.25">
      <c r="A39" s="73" t="s">
        <v>29</v>
      </c>
      <c r="B39" s="80" t="s">
        <v>242</v>
      </c>
      <c r="C39" s="89" t="s">
        <v>243</v>
      </c>
      <c r="D39" s="75" t="s">
        <v>244</v>
      </c>
      <c r="E39" s="80" t="s">
        <v>2</v>
      </c>
      <c r="F39" s="76">
        <v>4030</v>
      </c>
      <c r="G39" s="77"/>
      <c r="H39" s="77">
        <f>F39*G39</f>
        <v>0</v>
      </c>
    </row>
    <row r="40" spans="1:9" ht="39.6" x14ac:dyDescent="0.25">
      <c r="A40" s="196" t="s">
        <v>31</v>
      </c>
      <c r="B40" s="197" t="s">
        <v>366</v>
      </c>
      <c r="C40" s="198" t="s">
        <v>365</v>
      </c>
      <c r="D40" s="199"/>
      <c r="E40" s="197" t="s">
        <v>2</v>
      </c>
      <c r="F40" s="200">
        <v>80</v>
      </c>
      <c r="G40" s="77"/>
      <c r="H40" s="77">
        <f t="shared" ref="H40:H41" si="2">F40*G40</f>
        <v>0</v>
      </c>
      <c r="I40" s="136"/>
    </row>
    <row r="41" spans="1:9" ht="34.799999999999997" x14ac:dyDescent="0.25">
      <c r="A41" s="196" t="s">
        <v>32</v>
      </c>
      <c r="B41" s="197" t="s">
        <v>367</v>
      </c>
      <c r="C41" s="201" t="s">
        <v>364</v>
      </c>
      <c r="D41" s="199"/>
      <c r="E41" s="197" t="s">
        <v>2</v>
      </c>
      <c r="F41" s="200">
        <v>40</v>
      </c>
      <c r="G41" s="77"/>
      <c r="H41" s="77">
        <f t="shared" si="2"/>
        <v>0</v>
      </c>
      <c r="I41" s="136"/>
    </row>
    <row r="42" spans="1:9" s="67" customFormat="1" ht="17.100000000000001" customHeight="1" x14ac:dyDescent="0.25">
      <c r="A42" s="68" t="s">
        <v>93</v>
      </c>
      <c r="B42" s="69"/>
      <c r="C42" s="70"/>
      <c r="D42" s="70"/>
      <c r="E42" s="69"/>
      <c r="F42" s="71"/>
      <c r="G42" s="72"/>
      <c r="H42" s="72">
        <f>SUM(H43:H44)</f>
        <v>0</v>
      </c>
    </row>
    <row r="43" spans="1:9" ht="26.4" x14ac:dyDescent="0.25">
      <c r="A43" s="73" t="s">
        <v>25</v>
      </c>
      <c r="B43" s="80" t="s">
        <v>94</v>
      </c>
      <c r="C43" s="75" t="s">
        <v>95</v>
      </c>
      <c r="D43" s="75" t="s">
        <v>96</v>
      </c>
      <c r="E43" s="80" t="s">
        <v>4</v>
      </c>
      <c r="F43" s="76">
        <v>4525</v>
      </c>
      <c r="G43" s="77"/>
      <c r="H43" s="77">
        <f>F43*G43</f>
        <v>0</v>
      </c>
    </row>
    <row r="44" spans="1:9" x14ac:dyDescent="0.25">
      <c r="A44" s="73" t="s">
        <v>29</v>
      </c>
      <c r="B44" s="80" t="s">
        <v>97</v>
      </c>
      <c r="C44" s="75" t="s">
        <v>15</v>
      </c>
      <c r="D44" s="75"/>
      <c r="E44" s="80" t="s">
        <v>4</v>
      </c>
      <c r="F44" s="76">
        <v>4525</v>
      </c>
      <c r="G44" s="77"/>
      <c r="H44" s="77">
        <f>F44*G44</f>
        <v>0</v>
      </c>
    </row>
    <row r="45" spans="1:9" s="67" customFormat="1" ht="17.100000000000001" customHeight="1" x14ac:dyDescent="0.25">
      <c r="A45" s="68" t="s">
        <v>98</v>
      </c>
      <c r="B45" s="69"/>
      <c r="C45" s="70"/>
      <c r="D45" s="70"/>
      <c r="E45" s="69"/>
      <c r="F45" s="71"/>
      <c r="G45" s="72"/>
      <c r="H45" s="72">
        <f>SUM(H46:H49)</f>
        <v>0</v>
      </c>
    </row>
    <row r="46" spans="1:9" ht="26.4" x14ac:dyDescent="0.25">
      <c r="A46" s="73" t="s">
        <v>25</v>
      </c>
      <c r="B46" s="80"/>
      <c r="C46" s="81" t="s">
        <v>173</v>
      </c>
      <c r="D46" s="75"/>
      <c r="E46" s="80" t="s">
        <v>2</v>
      </c>
      <c r="F46" s="76">
        <v>905</v>
      </c>
      <c r="G46" s="77"/>
      <c r="H46" s="77">
        <f>F46*G46</f>
        <v>0</v>
      </c>
      <c r="I46" s="124"/>
    </row>
    <row r="47" spans="1:9" ht="26.4" x14ac:dyDescent="0.25">
      <c r="A47" s="73" t="s">
        <v>29</v>
      </c>
      <c r="B47" s="80" t="s">
        <v>99</v>
      </c>
      <c r="C47" s="81" t="s">
        <v>100</v>
      </c>
      <c r="D47" s="75"/>
      <c r="E47" s="80" t="s">
        <v>101</v>
      </c>
      <c r="F47" s="76">
        <v>10312</v>
      </c>
      <c r="G47" s="77"/>
      <c r="H47" s="77">
        <f>F47*G47</f>
        <v>0</v>
      </c>
    </row>
    <row r="48" spans="1:9" x14ac:dyDescent="0.25">
      <c r="A48" s="79" t="s">
        <v>31</v>
      </c>
      <c r="B48" s="80" t="s">
        <v>102</v>
      </c>
      <c r="C48" s="81" t="s">
        <v>103</v>
      </c>
      <c r="D48" s="75"/>
      <c r="E48" s="80" t="s">
        <v>101</v>
      </c>
      <c r="F48" s="76">
        <f>F47</f>
        <v>10312</v>
      </c>
      <c r="G48" s="77"/>
      <c r="H48" s="77">
        <f>F48*G48</f>
        <v>0</v>
      </c>
    </row>
    <row r="49" spans="1:9" ht="26.4" x14ac:dyDescent="0.25">
      <c r="A49" s="79" t="s">
        <v>32</v>
      </c>
      <c r="B49" s="80" t="s">
        <v>245</v>
      </c>
      <c r="C49" s="81" t="s">
        <v>246</v>
      </c>
      <c r="D49" s="75"/>
      <c r="E49" s="80" t="s">
        <v>101</v>
      </c>
      <c r="F49" s="76">
        <v>22.8</v>
      </c>
      <c r="G49" s="77"/>
      <c r="H49" s="77">
        <f>F49*G49</f>
        <v>0</v>
      </c>
    </row>
    <row r="50" spans="1:9" x14ac:dyDescent="0.25">
      <c r="A50" s="73"/>
      <c r="B50" s="74"/>
      <c r="C50" s="75"/>
      <c r="D50" s="75"/>
      <c r="E50" s="74"/>
      <c r="F50" s="76"/>
      <c r="G50" s="77"/>
      <c r="H50" s="77"/>
    </row>
    <row r="51" spans="1:9" s="67" customFormat="1" ht="17.100000000000001" customHeight="1" x14ac:dyDescent="0.25">
      <c r="A51" s="68" t="s">
        <v>104</v>
      </c>
      <c r="B51" s="69"/>
      <c r="C51" s="70"/>
      <c r="D51" s="70"/>
      <c r="E51" s="69"/>
      <c r="F51" s="71"/>
      <c r="G51" s="72"/>
      <c r="H51" s="72">
        <f>SUM(H52,H55,H59)+H61</f>
        <v>0</v>
      </c>
    </row>
    <row r="52" spans="1:9" s="67" customFormat="1" ht="17.100000000000001" customHeight="1" x14ac:dyDescent="0.25">
      <c r="A52" s="68" t="s">
        <v>105</v>
      </c>
      <c r="B52" s="69"/>
      <c r="C52" s="70"/>
      <c r="D52" s="70"/>
      <c r="E52" s="69"/>
      <c r="F52" s="71"/>
      <c r="G52" s="72"/>
      <c r="H52" s="72">
        <f>SUM(H53:H54)</f>
        <v>0</v>
      </c>
    </row>
    <row r="53" spans="1:9" s="67" customFormat="1" ht="43.5" customHeight="1" x14ac:dyDescent="0.25">
      <c r="A53" s="73" t="s">
        <v>25</v>
      </c>
      <c r="B53" s="80" t="s">
        <v>193</v>
      </c>
      <c r="C53" s="81" t="s">
        <v>194</v>
      </c>
      <c r="D53" s="81" t="s">
        <v>106</v>
      </c>
      <c r="E53" s="80" t="s">
        <v>2</v>
      </c>
      <c r="F53" s="76">
        <v>2450</v>
      </c>
      <c r="G53" s="77"/>
      <c r="H53" s="77">
        <f>F53*G53</f>
        <v>0</v>
      </c>
    </row>
    <row r="54" spans="1:9" ht="26.4" x14ac:dyDescent="0.25">
      <c r="A54" s="79" t="s">
        <v>29</v>
      </c>
      <c r="B54" s="80" t="s">
        <v>247</v>
      </c>
      <c r="C54" s="81" t="s">
        <v>248</v>
      </c>
      <c r="D54" s="75"/>
      <c r="E54" s="80" t="s">
        <v>4</v>
      </c>
      <c r="F54" s="76">
        <v>6596</v>
      </c>
      <c r="G54" s="77"/>
      <c r="H54" s="77">
        <f>F54*G54</f>
        <v>0</v>
      </c>
    </row>
    <row r="55" spans="1:9" s="67" customFormat="1" ht="17.100000000000001" customHeight="1" x14ac:dyDescent="0.25">
      <c r="A55" s="68" t="s">
        <v>107</v>
      </c>
      <c r="B55" s="69"/>
      <c r="C55" s="70"/>
      <c r="D55" s="70"/>
      <c r="E55" s="69"/>
      <c r="F55" s="71"/>
      <c r="G55" s="72"/>
      <c r="H55" s="72">
        <f>SUM(H56:H58)</f>
        <v>0</v>
      </c>
    </row>
    <row r="56" spans="1:9" ht="39.6" x14ac:dyDescent="0.25">
      <c r="A56" s="73" t="s">
        <v>25</v>
      </c>
      <c r="B56" s="80" t="s">
        <v>249</v>
      </c>
      <c r="C56" s="75" t="s">
        <v>250</v>
      </c>
      <c r="D56" s="75" t="s">
        <v>311</v>
      </c>
      <c r="E56" s="80" t="s">
        <v>4</v>
      </c>
      <c r="F56" s="76">
        <f>F54</f>
        <v>6596</v>
      </c>
      <c r="G56" s="77"/>
      <c r="H56" s="77">
        <f>F56*G56</f>
        <v>0</v>
      </c>
      <c r="I56" s="136"/>
    </row>
    <row r="57" spans="1:9" ht="39.6" x14ac:dyDescent="0.25">
      <c r="A57" s="79" t="s">
        <v>29</v>
      </c>
      <c r="B57" s="80" t="s">
        <v>108</v>
      </c>
      <c r="C57" s="75" t="s">
        <v>109</v>
      </c>
      <c r="D57" s="75"/>
      <c r="E57" s="80" t="s">
        <v>4</v>
      </c>
      <c r="F57" s="76">
        <v>150</v>
      </c>
      <c r="G57" s="77"/>
      <c r="H57" s="77">
        <f>F57*G57</f>
        <v>0</v>
      </c>
      <c r="I57" s="67"/>
    </row>
    <row r="58" spans="1:9" ht="26.4" x14ac:dyDescent="0.25">
      <c r="A58" s="79" t="s">
        <v>31</v>
      </c>
      <c r="B58" s="80" t="s">
        <v>110</v>
      </c>
      <c r="C58" s="75" t="s">
        <v>111</v>
      </c>
      <c r="D58" s="75" t="s">
        <v>296</v>
      </c>
      <c r="E58" s="80" t="s">
        <v>4</v>
      </c>
      <c r="F58" s="76">
        <v>150</v>
      </c>
      <c r="G58" s="77"/>
      <c r="H58" s="77">
        <f>F58*G58</f>
        <v>0</v>
      </c>
      <c r="I58" s="124"/>
    </row>
    <row r="59" spans="1:9" s="67" customFormat="1" ht="17.100000000000001" customHeight="1" x14ac:dyDescent="0.25">
      <c r="A59" s="68" t="s">
        <v>112</v>
      </c>
      <c r="B59" s="69"/>
      <c r="C59" s="70"/>
      <c r="D59" s="70"/>
      <c r="E59" s="69"/>
      <c r="F59" s="71"/>
      <c r="G59" s="72"/>
      <c r="H59" s="72">
        <f>SUM(H60:H60)</f>
        <v>0</v>
      </c>
    </row>
    <row r="60" spans="1:9" ht="39.6" x14ac:dyDescent="0.25">
      <c r="A60" s="73" t="s">
        <v>25</v>
      </c>
      <c r="B60" s="80" t="s">
        <v>113</v>
      </c>
      <c r="C60" s="75" t="s">
        <v>114</v>
      </c>
      <c r="D60" s="75" t="s">
        <v>115</v>
      </c>
      <c r="E60" s="80" t="s">
        <v>47</v>
      </c>
      <c r="F60" s="76">
        <v>20</v>
      </c>
      <c r="G60" s="77"/>
      <c r="H60" s="77">
        <f>F60*G60</f>
        <v>0</v>
      </c>
    </row>
    <row r="61" spans="1:9" s="67" customFormat="1" ht="17.100000000000001" customHeight="1" x14ac:dyDescent="0.25">
      <c r="A61" s="68" t="s">
        <v>116</v>
      </c>
      <c r="B61" s="69"/>
      <c r="C61" s="70"/>
      <c r="D61" s="70"/>
      <c r="E61" s="69"/>
      <c r="F61" s="71"/>
      <c r="G61" s="72"/>
      <c r="H61" s="72">
        <f>SUM(H62:H62)</f>
        <v>0</v>
      </c>
    </row>
    <row r="62" spans="1:9" ht="26.4" x14ac:dyDescent="0.25">
      <c r="A62" s="73" t="s">
        <v>25</v>
      </c>
      <c r="B62" s="80" t="s">
        <v>195</v>
      </c>
      <c r="C62" s="75" t="s">
        <v>202</v>
      </c>
      <c r="D62" s="75" t="s">
        <v>297</v>
      </c>
      <c r="E62" s="80" t="s">
        <v>2</v>
      </c>
      <c r="F62" s="76">
        <v>318</v>
      </c>
      <c r="G62" s="77"/>
      <c r="H62" s="77">
        <f>F62*G62</f>
        <v>0</v>
      </c>
      <c r="I62" s="124"/>
    </row>
    <row r="63" spans="1:9" x14ac:dyDescent="0.25">
      <c r="A63" s="73"/>
      <c r="B63" s="80"/>
      <c r="C63" s="75"/>
      <c r="D63" s="81"/>
      <c r="E63" s="80"/>
      <c r="F63" s="76"/>
      <c r="G63" s="77"/>
      <c r="H63" s="77"/>
    </row>
    <row r="64" spans="1:9" s="67" customFormat="1" ht="17.100000000000001" customHeight="1" x14ac:dyDescent="0.25">
      <c r="A64" s="68" t="s">
        <v>117</v>
      </c>
      <c r="B64" s="69"/>
      <c r="C64" s="70"/>
      <c r="D64" s="70"/>
      <c r="E64" s="69"/>
      <c r="F64" s="71"/>
      <c r="G64" s="72"/>
      <c r="H64" s="72">
        <f>H68+H71+H65+H73</f>
        <v>0</v>
      </c>
    </row>
    <row r="65" spans="1:9" s="67" customFormat="1" ht="17.100000000000001" customHeight="1" x14ac:dyDescent="0.25">
      <c r="A65" s="68" t="s">
        <v>203</v>
      </c>
      <c r="B65" s="69"/>
      <c r="C65" s="70"/>
      <c r="D65" s="70"/>
      <c r="E65" s="69"/>
      <c r="F65" s="71"/>
      <c r="G65" s="72"/>
      <c r="H65" s="72">
        <f>SUM(H66:H67)</f>
        <v>0</v>
      </c>
    </row>
    <row r="66" spans="1:9" ht="52.8" x14ac:dyDescent="0.25">
      <c r="A66" s="73" t="s">
        <v>25</v>
      </c>
      <c r="B66" s="74" t="s">
        <v>251</v>
      </c>
      <c r="C66" s="75" t="s">
        <v>298</v>
      </c>
      <c r="D66" s="75"/>
      <c r="E66" s="74" t="s">
        <v>47</v>
      </c>
      <c r="F66" s="76">
        <v>20</v>
      </c>
      <c r="G66" s="77"/>
      <c r="H66" s="77">
        <f>F66*G66</f>
        <v>0</v>
      </c>
      <c r="I66" s="124"/>
    </row>
    <row r="67" spans="1:9" s="67" customFormat="1" ht="52.8" x14ac:dyDescent="0.25">
      <c r="A67" s="90" t="s">
        <v>29</v>
      </c>
      <c r="B67" s="91" t="s">
        <v>252</v>
      </c>
      <c r="C67" s="92" t="s">
        <v>299</v>
      </c>
      <c r="D67" s="93"/>
      <c r="E67" s="91" t="s">
        <v>47</v>
      </c>
      <c r="F67" s="76">
        <v>406</v>
      </c>
      <c r="G67" s="77"/>
      <c r="H67" s="77">
        <f>F67*G67</f>
        <v>0</v>
      </c>
      <c r="I67" s="125"/>
    </row>
    <row r="68" spans="1:9" s="67" customFormat="1" ht="17.100000000000001" customHeight="1" x14ac:dyDescent="0.25">
      <c r="A68" s="68" t="s">
        <v>119</v>
      </c>
      <c r="B68" s="69"/>
      <c r="C68" s="70"/>
      <c r="D68" s="147"/>
      <c r="E68" s="69"/>
      <c r="F68" s="71"/>
      <c r="G68" s="72"/>
      <c r="H68" s="72">
        <f>SUM(H69:H70)</f>
        <v>0</v>
      </c>
    </row>
    <row r="69" spans="1:9" ht="52.8" x14ac:dyDescent="0.25">
      <c r="A69" s="73" t="s">
        <v>25</v>
      </c>
      <c r="B69" s="74" t="s">
        <v>120</v>
      </c>
      <c r="C69" s="75" t="s">
        <v>121</v>
      </c>
      <c r="D69" s="75"/>
      <c r="E69" s="74" t="s">
        <v>47</v>
      </c>
      <c r="F69" s="76">
        <v>230</v>
      </c>
      <c r="G69" s="77"/>
      <c r="H69" s="77">
        <f>F69*G69</f>
        <v>0</v>
      </c>
    </row>
    <row r="70" spans="1:9" ht="39.6" x14ac:dyDescent="0.25">
      <c r="A70" s="73" t="s">
        <v>29</v>
      </c>
      <c r="B70" s="74" t="s">
        <v>253</v>
      </c>
      <c r="C70" s="75" t="s">
        <v>254</v>
      </c>
      <c r="D70" s="168" t="s">
        <v>300</v>
      </c>
      <c r="E70" s="74" t="s">
        <v>2</v>
      </c>
      <c r="F70" s="76">
        <f>230*0.5*0.5</f>
        <v>57.5</v>
      </c>
      <c r="G70" s="77"/>
      <c r="H70" s="77">
        <f>F70*G70</f>
        <v>0</v>
      </c>
    </row>
    <row r="71" spans="1:9" s="67" customFormat="1" ht="17.100000000000001" customHeight="1" x14ac:dyDescent="0.25">
      <c r="A71" s="68" t="s">
        <v>136</v>
      </c>
      <c r="B71" s="149"/>
      <c r="C71" s="150"/>
      <c r="D71" s="150"/>
      <c r="E71" s="149"/>
      <c r="F71" s="151"/>
      <c r="G71" s="152"/>
      <c r="H71" s="72">
        <f>SUM(H72:H72)</f>
        <v>0</v>
      </c>
      <c r="I71" s="137"/>
    </row>
    <row r="72" spans="1:9" ht="39.6" x14ac:dyDescent="0.25">
      <c r="A72" s="73" t="s">
        <v>46</v>
      </c>
      <c r="B72" s="74" t="s">
        <v>147</v>
      </c>
      <c r="C72" s="75" t="s">
        <v>148</v>
      </c>
      <c r="D72" s="75" t="s">
        <v>313</v>
      </c>
      <c r="E72" s="74" t="s">
        <v>6</v>
      </c>
      <c r="F72" s="76">
        <v>1</v>
      </c>
      <c r="G72" s="77"/>
      <c r="H72" s="77">
        <f>F72*G72</f>
        <v>0</v>
      </c>
      <c r="I72" s="136"/>
    </row>
    <row r="73" spans="1:9" s="67" customFormat="1" ht="17.100000000000001" customHeight="1" x14ac:dyDescent="0.25">
      <c r="A73" s="68" t="s">
        <v>205</v>
      </c>
      <c r="B73" s="69"/>
      <c r="C73" s="70"/>
      <c r="D73" s="70"/>
      <c r="E73" s="69"/>
      <c r="F73" s="71"/>
      <c r="G73" s="72"/>
      <c r="H73" s="72">
        <f>SUM(H74:H83)</f>
        <v>0</v>
      </c>
    </row>
    <row r="74" spans="1:9" ht="26.4" x14ac:dyDescent="0.25">
      <c r="A74" s="73" t="s">
        <v>25</v>
      </c>
      <c r="B74" s="74" t="s">
        <v>206</v>
      </c>
      <c r="C74" s="75" t="s">
        <v>207</v>
      </c>
      <c r="D74" s="75" t="s">
        <v>129</v>
      </c>
      <c r="E74" s="74" t="s">
        <v>47</v>
      </c>
      <c r="F74" s="76">
        <v>25</v>
      </c>
      <c r="G74" s="77"/>
      <c r="H74" s="77">
        <f t="shared" ref="H74:H82" si="3">F74*G74</f>
        <v>0</v>
      </c>
    </row>
    <row r="75" spans="1:9" ht="26.4" x14ac:dyDescent="0.25">
      <c r="A75" s="73" t="s">
        <v>29</v>
      </c>
      <c r="B75" s="74" t="s">
        <v>208</v>
      </c>
      <c r="C75" s="75" t="s">
        <v>209</v>
      </c>
      <c r="D75" s="75" t="s">
        <v>129</v>
      </c>
      <c r="E75" s="74" t="s">
        <v>47</v>
      </c>
      <c r="F75" s="76">
        <v>10</v>
      </c>
      <c r="G75" s="77"/>
      <c r="H75" s="77">
        <f t="shared" si="3"/>
        <v>0</v>
      </c>
    </row>
    <row r="76" spans="1:9" ht="26.4" x14ac:dyDescent="0.25">
      <c r="A76" s="73" t="s">
        <v>31</v>
      </c>
      <c r="B76" s="74" t="s">
        <v>210</v>
      </c>
      <c r="C76" s="75" t="s">
        <v>211</v>
      </c>
      <c r="D76" s="75" t="s">
        <v>129</v>
      </c>
      <c r="E76" s="74" t="s">
        <v>47</v>
      </c>
      <c r="F76" s="76">
        <v>21</v>
      </c>
      <c r="G76" s="77"/>
      <c r="H76" s="77">
        <f t="shared" si="3"/>
        <v>0</v>
      </c>
    </row>
    <row r="77" spans="1:9" ht="26.4" x14ac:dyDescent="0.25">
      <c r="A77" s="73" t="s">
        <v>32</v>
      </c>
      <c r="B77" s="74" t="s">
        <v>212</v>
      </c>
      <c r="C77" s="75" t="s">
        <v>213</v>
      </c>
      <c r="D77" s="75" t="s">
        <v>129</v>
      </c>
      <c r="E77" s="74" t="s">
        <v>47</v>
      </c>
      <c r="F77" s="76">
        <v>11</v>
      </c>
      <c r="G77" s="77"/>
      <c r="H77" s="77">
        <f t="shared" si="3"/>
        <v>0</v>
      </c>
    </row>
    <row r="78" spans="1:9" ht="26.4" x14ac:dyDescent="0.25">
      <c r="A78" s="73" t="s">
        <v>40</v>
      </c>
      <c r="B78" s="74" t="s">
        <v>230</v>
      </c>
      <c r="C78" s="75" t="s">
        <v>231</v>
      </c>
      <c r="D78" s="75" t="s">
        <v>129</v>
      </c>
      <c r="E78" s="74" t="s">
        <v>47</v>
      </c>
      <c r="F78" s="76">
        <v>8</v>
      </c>
      <c r="G78" s="77"/>
      <c r="H78" s="77">
        <f>F78*G78</f>
        <v>0</v>
      </c>
    </row>
    <row r="79" spans="1:9" ht="39.6" x14ac:dyDescent="0.25">
      <c r="A79" s="73" t="s">
        <v>43</v>
      </c>
      <c r="B79" s="74" t="s">
        <v>214</v>
      </c>
      <c r="C79" s="75" t="s">
        <v>215</v>
      </c>
      <c r="D79" s="75" t="s">
        <v>303</v>
      </c>
      <c r="E79" s="74" t="s">
        <v>6</v>
      </c>
      <c r="F79" s="76">
        <v>4</v>
      </c>
      <c r="G79" s="77"/>
      <c r="H79" s="77">
        <f t="shared" si="3"/>
        <v>0</v>
      </c>
      <c r="I79" s="124"/>
    </row>
    <row r="80" spans="1:9" ht="39.6" x14ac:dyDescent="0.25">
      <c r="A80" s="73" t="s">
        <v>46</v>
      </c>
      <c r="B80" s="74" t="s">
        <v>216</v>
      </c>
      <c r="C80" s="75" t="s">
        <v>217</v>
      </c>
      <c r="D80" s="75" t="s">
        <v>303</v>
      </c>
      <c r="E80" s="74" t="s">
        <v>6</v>
      </c>
      <c r="F80" s="76">
        <v>2</v>
      </c>
      <c r="G80" s="77"/>
      <c r="H80" s="77">
        <f t="shared" si="3"/>
        <v>0</v>
      </c>
      <c r="I80" s="124"/>
    </row>
    <row r="81" spans="1:9" ht="39.6" x14ac:dyDescent="0.25">
      <c r="A81" s="73" t="s">
        <v>48</v>
      </c>
      <c r="B81" s="74" t="s">
        <v>218</v>
      </c>
      <c r="C81" s="75" t="s">
        <v>219</v>
      </c>
      <c r="D81" s="75" t="s">
        <v>303</v>
      </c>
      <c r="E81" s="74" t="s">
        <v>6</v>
      </c>
      <c r="F81" s="76">
        <v>4</v>
      </c>
      <c r="G81" s="77"/>
      <c r="H81" s="77">
        <f t="shared" si="3"/>
        <v>0</v>
      </c>
      <c r="I81" s="124"/>
    </row>
    <row r="82" spans="1:9" ht="39.6" x14ac:dyDescent="0.25">
      <c r="A82" s="73" t="s">
        <v>51</v>
      </c>
      <c r="B82" s="74" t="s">
        <v>220</v>
      </c>
      <c r="C82" s="75" t="s">
        <v>221</v>
      </c>
      <c r="D82" s="75" t="s">
        <v>303</v>
      </c>
      <c r="E82" s="74" t="s">
        <v>6</v>
      </c>
      <c r="F82" s="76">
        <v>2</v>
      </c>
      <c r="G82" s="77"/>
      <c r="H82" s="77">
        <f t="shared" si="3"/>
        <v>0</v>
      </c>
      <c r="I82" s="124"/>
    </row>
    <row r="83" spans="1:9" ht="39.6" x14ac:dyDescent="0.25">
      <c r="A83" s="153" t="s">
        <v>52</v>
      </c>
      <c r="B83" s="143" t="s">
        <v>232</v>
      </c>
      <c r="C83" s="141" t="s">
        <v>312</v>
      </c>
      <c r="D83" s="141" t="s">
        <v>303</v>
      </c>
      <c r="E83" s="143" t="s">
        <v>6</v>
      </c>
      <c r="F83" s="144">
        <v>2</v>
      </c>
      <c r="G83" s="145"/>
      <c r="H83" s="145">
        <f>F83*G83</f>
        <v>0</v>
      </c>
      <c r="I83" s="124"/>
    </row>
    <row r="84" spans="1:9" x14ac:dyDescent="0.25">
      <c r="A84" s="73"/>
      <c r="B84" s="80"/>
      <c r="C84" s="75"/>
      <c r="D84" s="81"/>
      <c r="E84" s="80"/>
      <c r="F84" s="76"/>
      <c r="G84" s="77"/>
      <c r="H84" s="77"/>
    </row>
    <row r="85" spans="1:9" s="67" customFormat="1" ht="17.100000000000001" customHeight="1" x14ac:dyDescent="0.25">
      <c r="A85" s="68" t="s">
        <v>149</v>
      </c>
      <c r="B85" s="69"/>
      <c r="C85" s="70"/>
      <c r="D85" s="70"/>
      <c r="E85" s="69"/>
      <c r="F85" s="71"/>
      <c r="G85" s="72"/>
      <c r="H85" s="72">
        <f>H86+H98+H103</f>
        <v>0</v>
      </c>
    </row>
    <row r="86" spans="1:9" s="67" customFormat="1" ht="17.100000000000001" customHeight="1" x14ac:dyDescent="0.25">
      <c r="A86" s="68" t="s">
        <v>150</v>
      </c>
      <c r="B86" s="69"/>
      <c r="C86" s="70"/>
      <c r="D86" s="70"/>
      <c r="E86" s="69"/>
      <c r="F86" s="71"/>
      <c r="G86" s="72"/>
      <c r="H86" s="72">
        <f>SUM(H87:H97)</f>
        <v>0</v>
      </c>
    </row>
    <row r="87" spans="1:9" ht="26.4" x14ac:dyDescent="0.25">
      <c r="A87" s="73" t="s">
        <v>25</v>
      </c>
      <c r="B87" s="74" t="s">
        <v>151</v>
      </c>
      <c r="C87" s="75" t="s">
        <v>152</v>
      </c>
      <c r="D87" s="75"/>
      <c r="E87" s="74" t="s">
        <v>6</v>
      </c>
      <c r="F87" s="76">
        <v>14</v>
      </c>
      <c r="G87" s="77"/>
      <c r="H87" s="77">
        <f t="shared" ref="H87:H95" si="4">F87*G87</f>
        <v>0</v>
      </c>
    </row>
    <row r="88" spans="1:9" ht="39.6" x14ac:dyDescent="0.25">
      <c r="A88" s="79" t="s">
        <v>29</v>
      </c>
      <c r="B88" s="74" t="s">
        <v>196</v>
      </c>
      <c r="C88" s="75" t="s">
        <v>197</v>
      </c>
      <c r="D88" s="75"/>
      <c r="E88" s="74" t="s">
        <v>6</v>
      </c>
      <c r="F88" s="76">
        <v>4</v>
      </c>
      <c r="G88" s="77"/>
      <c r="H88" s="77">
        <f>F88*G88</f>
        <v>0</v>
      </c>
    </row>
    <row r="89" spans="1:9" ht="39.6" x14ac:dyDescent="0.25">
      <c r="A89" s="73" t="s">
        <v>31</v>
      </c>
      <c r="B89" s="74" t="s">
        <v>153</v>
      </c>
      <c r="C89" s="75" t="s">
        <v>154</v>
      </c>
      <c r="D89" s="75"/>
      <c r="E89" s="74" t="s">
        <v>6</v>
      </c>
      <c r="F89" s="76">
        <v>4</v>
      </c>
      <c r="G89" s="77"/>
      <c r="H89" s="77">
        <f t="shared" si="4"/>
        <v>0</v>
      </c>
    </row>
    <row r="90" spans="1:9" ht="39.6" x14ac:dyDescent="0.25">
      <c r="A90" s="79" t="s">
        <v>32</v>
      </c>
      <c r="B90" s="74" t="s">
        <v>155</v>
      </c>
      <c r="C90" s="75" t="s">
        <v>174</v>
      </c>
      <c r="D90" s="75"/>
      <c r="E90" s="74" t="s">
        <v>6</v>
      </c>
      <c r="F90" s="76">
        <v>4</v>
      </c>
      <c r="G90" s="77"/>
      <c r="H90" s="77">
        <f t="shared" si="4"/>
        <v>0</v>
      </c>
    </row>
    <row r="91" spans="1:9" ht="39.6" x14ac:dyDescent="0.25">
      <c r="A91" s="79" t="s">
        <v>40</v>
      </c>
      <c r="B91" s="74" t="s">
        <v>233</v>
      </c>
      <c r="C91" s="75" t="s">
        <v>234</v>
      </c>
      <c r="D91" s="75"/>
      <c r="E91" s="74" t="s">
        <v>6</v>
      </c>
      <c r="F91" s="76">
        <v>2</v>
      </c>
      <c r="G91" s="77"/>
      <c r="H91" s="77">
        <f>F91*G91</f>
        <v>0</v>
      </c>
    </row>
    <row r="92" spans="1:9" ht="52.8" x14ac:dyDescent="0.25">
      <c r="A92" s="79" t="s">
        <v>43</v>
      </c>
      <c r="B92" s="74" t="s">
        <v>224</v>
      </c>
      <c r="C92" s="75" t="s">
        <v>225</v>
      </c>
      <c r="D92" s="75"/>
      <c r="E92" s="74" t="s">
        <v>6</v>
      </c>
      <c r="F92" s="76">
        <v>6</v>
      </c>
      <c r="G92" s="77"/>
      <c r="H92" s="77">
        <f t="shared" si="4"/>
        <v>0</v>
      </c>
    </row>
    <row r="93" spans="1:9" ht="52.8" x14ac:dyDescent="0.25">
      <c r="A93" s="79" t="s">
        <v>46</v>
      </c>
      <c r="B93" s="74" t="s">
        <v>226</v>
      </c>
      <c r="C93" s="75" t="s">
        <v>227</v>
      </c>
      <c r="D93" s="75"/>
      <c r="E93" s="74" t="s">
        <v>6</v>
      </c>
      <c r="F93" s="76">
        <v>3</v>
      </c>
      <c r="G93" s="77"/>
      <c r="H93" s="77">
        <f t="shared" si="4"/>
        <v>0</v>
      </c>
    </row>
    <row r="94" spans="1:9" ht="52.5" customHeight="1" x14ac:dyDescent="0.25">
      <c r="A94" s="79" t="s">
        <v>48</v>
      </c>
      <c r="B94" s="74" t="s">
        <v>156</v>
      </c>
      <c r="C94" s="75" t="s">
        <v>228</v>
      </c>
      <c r="D94" s="75"/>
      <c r="E94" s="74" t="s">
        <v>6</v>
      </c>
      <c r="F94" s="76">
        <v>2</v>
      </c>
      <c r="G94" s="77"/>
      <c r="H94" s="77">
        <f>F94*G94</f>
        <v>0</v>
      </c>
    </row>
    <row r="95" spans="1:9" ht="52.8" x14ac:dyDescent="0.25">
      <c r="A95" s="79" t="s">
        <v>51</v>
      </c>
      <c r="B95" s="74" t="s">
        <v>175</v>
      </c>
      <c r="C95" s="75" t="s">
        <v>258</v>
      </c>
      <c r="D95" s="75"/>
      <c r="E95" s="74" t="s">
        <v>6</v>
      </c>
      <c r="F95" s="76">
        <v>3</v>
      </c>
      <c r="G95" s="77"/>
      <c r="H95" s="77">
        <f t="shared" si="4"/>
        <v>0</v>
      </c>
    </row>
    <row r="96" spans="1:9" ht="52.8" x14ac:dyDescent="0.25">
      <c r="A96" s="79" t="s">
        <v>52</v>
      </c>
      <c r="B96" s="74" t="s">
        <v>175</v>
      </c>
      <c r="C96" s="75" t="s">
        <v>260</v>
      </c>
      <c r="D96" s="75"/>
      <c r="E96" s="74" t="s">
        <v>6</v>
      </c>
      <c r="F96" s="76">
        <v>4</v>
      </c>
      <c r="G96" s="77"/>
      <c r="H96" s="77">
        <f>F96*G96</f>
        <v>0</v>
      </c>
    </row>
    <row r="97" spans="1:9" ht="52.8" x14ac:dyDescent="0.25">
      <c r="A97" s="90" t="s">
        <v>53</v>
      </c>
      <c r="B97" s="91" t="s">
        <v>261</v>
      </c>
      <c r="C97" s="92" t="s">
        <v>262</v>
      </c>
      <c r="D97" s="93"/>
      <c r="E97" s="91" t="s">
        <v>6</v>
      </c>
      <c r="F97" s="76">
        <v>1</v>
      </c>
      <c r="G97" s="77"/>
      <c r="H97" s="77">
        <f>F97*G97</f>
        <v>0</v>
      </c>
    </row>
    <row r="98" spans="1:9" s="67" customFormat="1" ht="17.100000000000001" customHeight="1" x14ac:dyDescent="0.25">
      <c r="A98" s="68" t="s">
        <v>157</v>
      </c>
      <c r="B98" s="69"/>
      <c r="C98" s="70"/>
      <c r="D98" s="70"/>
      <c r="E98" s="69"/>
      <c r="F98" s="71"/>
      <c r="G98" s="72"/>
      <c r="H98" s="72">
        <f>SUM(H99:H102)</f>
        <v>0</v>
      </c>
    </row>
    <row r="99" spans="1:9" ht="79.2" x14ac:dyDescent="0.25">
      <c r="A99" s="73" t="s">
        <v>25</v>
      </c>
      <c r="B99" s="74" t="s">
        <v>198</v>
      </c>
      <c r="C99" s="75" t="s">
        <v>304</v>
      </c>
      <c r="D99" s="75" t="s">
        <v>306</v>
      </c>
      <c r="E99" s="74" t="s">
        <v>47</v>
      </c>
      <c r="F99" s="76">
        <v>1200</v>
      </c>
      <c r="G99" s="77"/>
      <c r="H99" s="77">
        <f>F99*G99</f>
        <v>0</v>
      </c>
      <c r="I99" s="136"/>
    </row>
    <row r="100" spans="1:9" ht="79.2" x14ac:dyDescent="0.25">
      <c r="A100" s="73" t="s">
        <v>29</v>
      </c>
      <c r="B100" s="74" t="s">
        <v>198</v>
      </c>
      <c r="C100" s="75" t="s">
        <v>304</v>
      </c>
      <c r="D100" s="75" t="s">
        <v>305</v>
      </c>
      <c r="E100" s="74" t="s">
        <v>47</v>
      </c>
      <c r="F100" s="76">
        <v>2400</v>
      </c>
      <c r="G100" s="77"/>
      <c r="H100" s="77">
        <f>F100*G100</f>
        <v>0</v>
      </c>
      <c r="I100" s="136"/>
    </row>
    <row r="101" spans="1:9" ht="26.4" x14ac:dyDescent="0.25">
      <c r="A101" s="73" t="s">
        <v>31</v>
      </c>
      <c r="B101" s="74" t="s">
        <v>199</v>
      </c>
      <c r="C101" s="75" t="s">
        <v>200</v>
      </c>
      <c r="D101" s="75"/>
      <c r="E101" s="74" t="s">
        <v>47</v>
      </c>
      <c r="F101" s="76">
        <v>3250</v>
      </c>
      <c r="G101" s="77"/>
      <c r="H101" s="77">
        <f>F101*G101</f>
        <v>0</v>
      </c>
    </row>
    <row r="102" spans="1:9" ht="95.25" customHeight="1" x14ac:dyDescent="0.25">
      <c r="A102" s="73" t="s">
        <v>32</v>
      </c>
      <c r="B102" s="74" t="s">
        <v>158</v>
      </c>
      <c r="C102" s="75" t="s">
        <v>159</v>
      </c>
      <c r="D102" s="81" t="s">
        <v>201</v>
      </c>
      <c r="E102" s="74" t="s">
        <v>4</v>
      </c>
      <c r="F102" s="76">
        <v>3.5</v>
      </c>
      <c r="G102" s="77"/>
      <c r="H102" s="77">
        <f>F102*G102</f>
        <v>0</v>
      </c>
    </row>
    <row r="103" spans="1:9" s="67" customFormat="1" x14ac:dyDescent="0.25">
      <c r="A103" s="68" t="s">
        <v>160</v>
      </c>
      <c r="B103" s="69"/>
      <c r="C103" s="70"/>
      <c r="D103" s="70"/>
      <c r="E103" s="69"/>
      <c r="F103" s="71"/>
      <c r="G103" s="72"/>
      <c r="H103" s="72">
        <f>SUM(H104:H104)</f>
        <v>0</v>
      </c>
    </row>
    <row r="104" spans="1:9" ht="39.6" x14ac:dyDescent="0.25">
      <c r="A104" s="73" t="s">
        <v>25</v>
      </c>
      <c r="B104" s="74" t="s">
        <v>161</v>
      </c>
      <c r="C104" s="75" t="s">
        <v>162</v>
      </c>
      <c r="D104" s="75"/>
      <c r="E104" s="74" t="s">
        <v>6</v>
      </c>
      <c r="F104" s="76">
        <v>144</v>
      </c>
      <c r="G104" s="77"/>
      <c r="H104" s="77">
        <f>F104*G104</f>
        <v>0</v>
      </c>
    </row>
    <row r="105" spans="1:9" s="67" customFormat="1" x14ac:dyDescent="0.25">
      <c r="A105" s="68" t="s">
        <v>163</v>
      </c>
      <c r="B105" s="69"/>
      <c r="C105" s="70"/>
      <c r="D105" s="70"/>
      <c r="E105" s="69"/>
      <c r="F105" s="71"/>
      <c r="G105" s="72"/>
      <c r="H105" s="72">
        <f>H106+H108</f>
        <v>0</v>
      </c>
    </row>
    <row r="106" spans="1:9" s="67" customFormat="1" x14ac:dyDescent="0.25">
      <c r="A106" s="68" t="s">
        <v>164</v>
      </c>
      <c r="B106" s="69"/>
      <c r="C106" s="70"/>
      <c r="D106" s="70"/>
      <c r="E106" s="69"/>
      <c r="F106" s="71"/>
      <c r="G106" s="72"/>
      <c r="H106" s="72">
        <f>SUM(H107:H107)</f>
        <v>0</v>
      </c>
    </row>
    <row r="107" spans="1:9" ht="66" x14ac:dyDescent="0.25">
      <c r="A107" s="73" t="s">
        <v>25</v>
      </c>
      <c r="B107" s="74" t="s">
        <v>165</v>
      </c>
      <c r="C107" s="75" t="s">
        <v>315</v>
      </c>
      <c r="D107" s="75" t="s">
        <v>314</v>
      </c>
      <c r="E107" s="74" t="s">
        <v>3</v>
      </c>
      <c r="F107" s="76">
        <v>230</v>
      </c>
      <c r="G107" s="77"/>
      <c r="H107" s="77">
        <f>F107*G107</f>
        <v>0</v>
      </c>
      <c r="I107" s="136"/>
    </row>
    <row r="108" spans="1:9" s="67" customFormat="1" x14ac:dyDescent="0.25">
      <c r="A108" s="68"/>
      <c r="B108" s="69"/>
      <c r="C108" s="70"/>
      <c r="D108" s="70"/>
      <c r="E108" s="69"/>
      <c r="F108" s="71"/>
      <c r="G108" s="72"/>
      <c r="H108" s="72"/>
    </row>
    <row r="109" spans="1:9" x14ac:dyDescent="0.25">
      <c r="A109" s="73"/>
      <c r="B109" s="74"/>
      <c r="C109" s="75"/>
      <c r="D109" s="75"/>
      <c r="E109" s="74"/>
      <c r="F109" s="76"/>
      <c r="G109" s="77"/>
      <c r="H109" s="77"/>
      <c r="I109" s="136"/>
    </row>
  </sheetData>
  <pageMargins left="0.7" right="0.7" top="0.75" bottom="0.75" header="0.3" footer="0.3"/>
  <pageSetup paperSize="9" scale="94" orientation="landscape" r:id="rId1"/>
  <rowBreaks count="7" manualBreakCount="7">
    <brk id="24" max="16383" man="1"/>
    <brk id="44" max="16383" man="1"/>
    <brk id="50" max="16383" man="1"/>
    <brk id="63" max="16383" man="1"/>
    <brk id="84" max="16383" man="1"/>
    <brk id="97" max="16383" man="1"/>
    <brk id="1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1"/>
  <sheetViews>
    <sheetView topLeftCell="A17" zoomScaleNormal="100" zoomScaleSheetLayoutView="130" workbookViewId="0">
      <selection activeCell="D8" sqref="D8"/>
    </sheetView>
  </sheetViews>
  <sheetFormatPr defaultRowHeight="13.2" x14ac:dyDescent="0.25"/>
  <cols>
    <col min="1" max="1" width="8.6640625" style="86" customWidth="1"/>
    <col min="2" max="2" width="11.6640625" style="45" customWidth="1"/>
    <col min="3" max="3" width="36.6640625" style="46" customWidth="1"/>
    <col min="4" max="4" width="30.6640625" style="46" customWidth="1"/>
    <col min="5" max="5" width="6.6640625" style="45" customWidth="1"/>
    <col min="6" max="6" width="11.44140625" style="47" customWidth="1"/>
    <col min="7" max="7" width="16.6640625" style="48" customWidth="1"/>
    <col min="8" max="8" width="18.6640625" style="49" customWidth="1"/>
    <col min="252" max="252" width="8.6640625" customWidth="1"/>
    <col min="253" max="253" width="11.6640625" customWidth="1"/>
    <col min="254" max="254" width="36.6640625" customWidth="1"/>
    <col min="255" max="255" width="30.6640625" customWidth="1"/>
    <col min="256" max="256" width="6.6640625" customWidth="1"/>
    <col min="257" max="257" width="11.44140625" customWidth="1"/>
    <col min="258" max="258" width="16.6640625" customWidth="1"/>
    <col min="259" max="263" width="0" hidden="1" customWidth="1"/>
    <col min="264" max="264" width="18.6640625" customWidth="1"/>
    <col min="508" max="508" width="8.6640625" customWidth="1"/>
    <col min="509" max="509" width="11.6640625" customWidth="1"/>
    <col min="510" max="510" width="36.6640625" customWidth="1"/>
    <col min="511" max="511" width="30.6640625" customWidth="1"/>
    <col min="512" max="512" width="6.6640625" customWidth="1"/>
    <col min="513" max="513" width="11.44140625" customWidth="1"/>
    <col min="514" max="514" width="16.6640625" customWidth="1"/>
    <col min="515" max="519" width="0" hidden="1" customWidth="1"/>
    <col min="520" max="520" width="18.6640625" customWidth="1"/>
    <col min="764" max="764" width="8.6640625" customWidth="1"/>
    <col min="765" max="765" width="11.6640625" customWidth="1"/>
    <col min="766" max="766" width="36.6640625" customWidth="1"/>
    <col min="767" max="767" width="30.6640625" customWidth="1"/>
    <col min="768" max="768" width="6.6640625" customWidth="1"/>
    <col min="769" max="769" width="11.44140625" customWidth="1"/>
    <col min="770" max="770" width="16.6640625" customWidth="1"/>
    <col min="771" max="775" width="0" hidden="1" customWidth="1"/>
    <col min="776" max="776" width="18.6640625" customWidth="1"/>
    <col min="1020" max="1020" width="8.6640625" customWidth="1"/>
    <col min="1021" max="1021" width="11.6640625" customWidth="1"/>
    <col min="1022" max="1022" width="36.6640625" customWidth="1"/>
    <col min="1023" max="1023" width="30.6640625" customWidth="1"/>
    <col min="1024" max="1024" width="6.6640625" customWidth="1"/>
    <col min="1025" max="1025" width="11.44140625" customWidth="1"/>
    <col min="1026" max="1026" width="16.6640625" customWidth="1"/>
    <col min="1027" max="1031" width="0" hidden="1" customWidth="1"/>
    <col min="1032" max="1032" width="18.6640625" customWidth="1"/>
    <col min="1276" max="1276" width="8.6640625" customWidth="1"/>
    <col min="1277" max="1277" width="11.6640625" customWidth="1"/>
    <col min="1278" max="1278" width="36.6640625" customWidth="1"/>
    <col min="1279" max="1279" width="30.6640625" customWidth="1"/>
    <col min="1280" max="1280" width="6.6640625" customWidth="1"/>
    <col min="1281" max="1281" width="11.44140625" customWidth="1"/>
    <col min="1282" max="1282" width="16.6640625" customWidth="1"/>
    <col min="1283" max="1287" width="0" hidden="1" customWidth="1"/>
    <col min="1288" max="1288" width="18.6640625" customWidth="1"/>
    <col min="1532" max="1532" width="8.6640625" customWidth="1"/>
    <col min="1533" max="1533" width="11.6640625" customWidth="1"/>
    <col min="1534" max="1534" width="36.6640625" customWidth="1"/>
    <col min="1535" max="1535" width="30.6640625" customWidth="1"/>
    <col min="1536" max="1536" width="6.6640625" customWidth="1"/>
    <col min="1537" max="1537" width="11.44140625" customWidth="1"/>
    <col min="1538" max="1538" width="16.6640625" customWidth="1"/>
    <col min="1539" max="1543" width="0" hidden="1" customWidth="1"/>
    <col min="1544" max="1544" width="18.6640625" customWidth="1"/>
    <col min="1788" max="1788" width="8.6640625" customWidth="1"/>
    <col min="1789" max="1789" width="11.6640625" customWidth="1"/>
    <col min="1790" max="1790" width="36.6640625" customWidth="1"/>
    <col min="1791" max="1791" width="30.6640625" customWidth="1"/>
    <col min="1792" max="1792" width="6.6640625" customWidth="1"/>
    <col min="1793" max="1793" width="11.44140625" customWidth="1"/>
    <col min="1794" max="1794" width="16.6640625" customWidth="1"/>
    <col min="1795" max="1799" width="0" hidden="1" customWidth="1"/>
    <col min="1800" max="1800" width="18.6640625" customWidth="1"/>
    <col min="2044" max="2044" width="8.6640625" customWidth="1"/>
    <col min="2045" max="2045" width="11.6640625" customWidth="1"/>
    <col min="2046" max="2046" width="36.6640625" customWidth="1"/>
    <col min="2047" max="2047" width="30.6640625" customWidth="1"/>
    <col min="2048" max="2048" width="6.6640625" customWidth="1"/>
    <col min="2049" max="2049" width="11.44140625" customWidth="1"/>
    <col min="2050" max="2050" width="16.6640625" customWidth="1"/>
    <col min="2051" max="2055" width="0" hidden="1" customWidth="1"/>
    <col min="2056" max="2056" width="18.6640625" customWidth="1"/>
    <col min="2300" max="2300" width="8.6640625" customWidth="1"/>
    <col min="2301" max="2301" width="11.6640625" customWidth="1"/>
    <col min="2302" max="2302" width="36.6640625" customWidth="1"/>
    <col min="2303" max="2303" width="30.6640625" customWidth="1"/>
    <col min="2304" max="2304" width="6.6640625" customWidth="1"/>
    <col min="2305" max="2305" width="11.44140625" customWidth="1"/>
    <col min="2306" max="2306" width="16.6640625" customWidth="1"/>
    <col min="2307" max="2311" width="0" hidden="1" customWidth="1"/>
    <col min="2312" max="2312" width="18.6640625" customWidth="1"/>
    <col min="2556" max="2556" width="8.6640625" customWidth="1"/>
    <col min="2557" max="2557" width="11.6640625" customWidth="1"/>
    <col min="2558" max="2558" width="36.6640625" customWidth="1"/>
    <col min="2559" max="2559" width="30.6640625" customWidth="1"/>
    <col min="2560" max="2560" width="6.6640625" customWidth="1"/>
    <col min="2561" max="2561" width="11.44140625" customWidth="1"/>
    <col min="2562" max="2562" width="16.6640625" customWidth="1"/>
    <col min="2563" max="2567" width="0" hidden="1" customWidth="1"/>
    <col min="2568" max="2568" width="18.6640625" customWidth="1"/>
    <col min="2812" max="2812" width="8.6640625" customWidth="1"/>
    <col min="2813" max="2813" width="11.6640625" customWidth="1"/>
    <col min="2814" max="2814" width="36.6640625" customWidth="1"/>
    <col min="2815" max="2815" width="30.6640625" customWidth="1"/>
    <col min="2816" max="2816" width="6.6640625" customWidth="1"/>
    <col min="2817" max="2817" width="11.44140625" customWidth="1"/>
    <col min="2818" max="2818" width="16.6640625" customWidth="1"/>
    <col min="2819" max="2823" width="0" hidden="1" customWidth="1"/>
    <col min="2824" max="2824" width="18.6640625" customWidth="1"/>
    <col min="3068" max="3068" width="8.6640625" customWidth="1"/>
    <col min="3069" max="3069" width="11.6640625" customWidth="1"/>
    <col min="3070" max="3070" width="36.6640625" customWidth="1"/>
    <col min="3071" max="3071" width="30.6640625" customWidth="1"/>
    <col min="3072" max="3072" width="6.6640625" customWidth="1"/>
    <col min="3073" max="3073" width="11.44140625" customWidth="1"/>
    <col min="3074" max="3074" width="16.6640625" customWidth="1"/>
    <col min="3075" max="3079" width="0" hidden="1" customWidth="1"/>
    <col min="3080" max="3080" width="18.6640625" customWidth="1"/>
    <col min="3324" max="3324" width="8.6640625" customWidth="1"/>
    <col min="3325" max="3325" width="11.6640625" customWidth="1"/>
    <col min="3326" max="3326" width="36.6640625" customWidth="1"/>
    <col min="3327" max="3327" width="30.6640625" customWidth="1"/>
    <col min="3328" max="3328" width="6.6640625" customWidth="1"/>
    <col min="3329" max="3329" width="11.44140625" customWidth="1"/>
    <col min="3330" max="3330" width="16.6640625" customWidth="1"/>
    <col min="3331" max="3335" width="0" hidden="1" customWidth="1"/>
    <col min="3336" max="3336" width="18.6640625" customWidth="1"/>
    <col min="3580" max="3580" width="8.6640625" customWidth="1"/>
    <col min="3581" max="3581" width="11.6640625" customWidth="1"/>
    <col min="3582" max="3582" width="36.6640625" customWidth="1"/>
    <col min="3583" max="3583" width="30.6640625" customWidth="1"/>
    <col min="3584" max="3584" width="6.6640625" customWidth="1"/>
    <col min="3585" max="3585" width="11.44140625" customWidth="1"/>
    <col min="3586" max="3586" width="16.6640625" customWidth="1"/>
    <col min="3587" max="3591" width="0" hidden="1" customWidth="1"/>
    <col min="3592" max="3592" width="18.6640625" customWidth="1"/>
    <col min="3836" max="3836" width="8.6640625" customWidth="1"/>
    <col min="3837" max="3837" width="11.6640625" customWidth="1"/>
    <col min="3838" max="3838" width="36.6640625" customWidth="1"/>
    <col min="3839" max="3839" width="30.6640625" customWidth="1"/>
    <col min="3840" max="3840" width="6.6640625" customWidth="1"/>
    <col min="3841" max="3841" width="11.44140625" customWidth="1"/>
    <col min="3842" max="3842" width="16.6640625" customWidth="1"/>
    <col min="3843" max="3847" width="0" hidden="1" customWidth="1"/>
    <col min="3848" max="3848" width="18.6640625" customWidth="1"/>
    <col min="4092" max="4092" width="8.6640625" customWidth="1"/>
    <col min="4093" max="4093" width="11.6640625" customWidth="1"/>
    <col min="4094" max="4094" width="36.6640625" customWidth="1"/>
    <col min="4095" max="4095" width="30.6640625" customWidth="1"/>
    <col min="4096" max="4096" width="6.6640625" customWidth="1"/>
    <col min="4097" max="4097" width="11.44140625" customWidth="1"/>
    <col min="4098" max="4098" width="16.6640625" customWidth="1"/>
    <col min="4099" max="4103" width="0" hidden="1" customWidth="1"/>
    <col min="4104" max="4104" width="18.6640625" customWidth="1"/>
    <col min="4348" max="4348" width="8.6640625" customWidth="1"/>
    <col min="4349" max="4349" width="11.6640625" customWidth="1"/>
    <col min="4350" max="4350" width="36.6640625" customWidth="1"/>
    <col min="4351" max="4351" width="30.6640625" customWidth="1"/>
    <col min="4352" max="4352" width="6.6640625" customWidth="1"/>
    <col min="4353" max="4353" width="11.44140625" customWidth="1"/>
    <col min="4354" max="4354" width="16.6640625" customWidth="1"/>
    <col min="4355" max="4359" width="0" hidden="1" customWidth="1"/>
    <col min="4360" max="4360" width="18.6640625" customWidth="1"/>
    <col min="4604" max="4604" width="8.6640625" customWidth="1"/>
    <col min="4605" max="4605" width="11.6640625" customWidth="1"/>
    <col min="4606" max="4606" width="36.6640625" customWidth="1"/>
    <col min="4607" max="4607" width="30.6640625" customWidth="1"/>
    <col min="4608" max="4608" width="6.6640625" customWidth="1"/>
    <col min="4609" max="4609" width="11.44140625" customWidth="1"/>
    <col min="4610" max="4610" width="16.6640625" customWidth="1"/>
    <col min="4611" max="4615" width="0" hidden="1" customWidth="1"/>
    <col min="4616" max="4616" width="18.6640625" customWidth="1"/>
    <col min="4860" max="4860" width="8.6640625" customWidth="1"/>
    <col min="4861" max="4861" width="11.6640625" customWidth="1"/>
    <col min="4862" max="4862" width="36.6640625" customWidth="1"/>
    <col min="4863" max="4863" width="30.6640625" customWidth="1"/>
    <col min="4864" max="4864" width="6.6640625" customWidth="1"/>
    <col min="4865" max="4865" width="11.44140625" customWidth="1"/>
    <col min="4866" max="4866" width="16.6640625" customWidth="1"/>
    <col min="4867" max="4871" width="0" hidden="1" customWidth="1"/>
    <col min="4872" max="4872" width="18.6640625" customWidth="1"/>
    <col min="5116" max="5116" width="8.6640625" customWidth="1"/>
    <col min="5117" max="5117" width="11.6640625" customWidth="1"/>
    <col min="5118" max="5118" width="36.6640625" customWidth="1"/>
    <col min="5119" max="5119" width="30.6640625" customWidth="1"/>
    <col min="5120" max="5120" width="6.6640625" customWidth="1"/>
    <col min="5121" max="5121" width="11.44140625" customWidth="1"/>
    <col min="5122" max="5122" width="16.6640625" customWidth="1"/>
    <col min="5123" max="5127" width="0" hidden="1" customWidth="1"/>
    <col min="5128" max="5128" width="18.6640625" customWidth="1"/>
    <col min="5372" max="5372" width="8.6640625" customWidth="1"/>
    <col min="5373" max="5373" width="11.6640625" customWidth="1"/>
    <col min="5374" max="5374" width="36.6640625" customWidth="1"/>
    <col min="5375" max="5375" width="30.6640625" customWidth="1"/>
    <col min="5376" max="5376" width="6.6640625" customWidth="1"/>
    <col min="5377" max="5377" width="11.44140625" customWidth="1"/>
    <col min="5378" max="5378" width="16.6640625" customWidth="1"/>
    <col min="5379" max="5383" width="0" hidden="1" customWidth="1"/>
    <col min="5384" max="5384" width="18.6640625" customWidth="1"/>
    <col min="5628" max="5628" width="8.6640625" customWidth="1"/>
    <col min="5629" max="5629" width="11.6640625" customWidth="1"/>
    <col min="5630" max="5630" width="36.6640625" customWidth="1"/>
    <col min="5631" max="5631" width="30.6640625" customWidth="1"/>
    <col min="5632" max="5632" width="6.6640625" customWidth="1"/>
    <col min="5633" max="5633" width="11.44140625" customWidth="1"/>
    <col min="5634" max="5634" width="16.6640625" customWidth="1"/>
    <col min="5635" max="5639" width="0" hidden="1" customWidth="1"/>
    <col min="5640" max="5640" width="18.6640625" customWidth="1"/>
    <col min="5884" max="5884" width="8.6640625" customWidth="1"/>
    <col min="5885" max="5885" width="11.6640625" customWidth="1"/>
    <col min="5886" max="5886" width="36.6640625" customWidth="1"/>
    <col min="5887" max="5887" width="30.6640625" customWidth="1"/>
    <col min="5888" max="5888" width="6.6640625" customWidth="1"/>
    <col min="5889" max="5889" width="11.44140625" customWidth="1"/>
    <col min="5890" max="5890" width="16.6640625" customWidth="1"/>
    <col min="5891" max="5895" width="0" hidden="1" customWidth="1"/>
    <col min="5896" max="5896" width="18.6640625" customWidth="1"/>
    <col min="6140" max="6140" width="8.6640625" customWidth="1"/>
    <col min="6141" max="6141" width="11.6640625" customWidth="1"/>
    <col min="6142" max="6142" width="36.6640625" customWidth="1"/>
    <col min="6143" max="6143" width="30.6640625" customWidth="1"/>
    <col min="6144" max="6144" width="6.6640625" customWidth="1"/>
    <col min="6145" max="6145" width="11.44140625" customWidth="1"/>
    <col min="6146" max="6146" width="16.6640625" customWidth="1"/>
    <col min="6147" max="6151" width="0" hidden="1" customWidth="1"/>
    <col min="6152" max="6152" width="18.6640625" customWidth="1"/>
    <col min="6396" max="6396" width="8.6640625" customWidth="1"/>
    <col min="6397" max="6397" width="11.6640625" customWidth="1"/>
    <col min="6398" max="6398" width="36.6640625" customWidth="1"/>
    <col min="6399" max="6399" width="30.6640625" customWidth="1"/>
    <col min="6400" max="6400" width="6.6640625" customWidth="1"/>
    <col min="6401" max="6401" width="11.44140625" customWidth="1"/>
    <col min="6402" max="6402" width="16.6640625" customWidth="1"/>
    <col min="6403" max="6407" width="0" hidden="1" customWidth="1"/>
    <col min="6408" max="6408" width="18.6640625" customWidth="1"/>
    <col min="6652" max="6652" width="8.6640625" customWidth="1"/>
    <col min="6653" max="6653" width="11.6640625" customWidth="1"/>
    <col min="6654" max="6654" width="36.6640625" customWidth="1"/>
    <col min="6655" max="6655" width="30.6640625" customWidth="1"/>
    <col min="6656" max="6656" width="6.6640625" customWidth="1"/>
    <col min="6657" max="6657" width="11.44140625" customWidth="1"/>
    <col min="6658" max="6658" width="16.6640625" customWidth="1"/>
    <col min="6659" max="6663" width="0" hidden="1" customWidth="1"/>
    <col min="6664" max="6664" width="18.6640625" customWidth="1"/>
    <col min="6908" max="6908" width="8.6640625" customWidth="1"/>
    <col min="6909" max="6909" width="11.6640625" customWidth="1"/>
    <col min="6910" max="6910" width="36.6640625" customWidth="1"/>
    <col min="6911" max="6911" width="30.6640625" customWidth="1"/>
    <col min="6912" max="6912" width="6.6640625" customWidth="1"/>
    <col min="6913" max="6913" width="11.44140625" customWidth="1"/>
    <col min="6914" max="6914" width="16.6640625" customWidth="1"/>
    <col min="6915" max="6919" width="0" hidden="1" customWidth="1"/>
    <col min="6920" max="6920" width="18.6640625" customWidth="1"/>
    <col min="7164" max="7164" width="8.6640625" customWidth="1"/>
    <col min="7165" max="7165" width="11.6640625" customWidth="1"/>
    <col min="7166" max="7166" width="36.6640625" customWidth="1"/>
    <col min="7167" max="7167" width="30.6640625" customWidth="1"/>
    <col min="7168" max="7168" width="6.6640625" customWidth="1"/>
    <col min="7169" max="7169" width="11.44140625" customWidth="1"/>
    <col min="7170" max="7170" width="16.6640625" customWidth="1"/>
    <col min="7171" max="7175" width="0" hidden="1" customWidth="1"/>
    <col min="7176" max="7176" width="18.6640625" customWidth="1"/>
    <col min="7420" max="7420" width="8.6640625" customWidth="1"/>
    <col min="7421" max="7421" width="11.6640625" customWidth="1"/>
    <col min="7422" max="7422" width="36.6640625" customWidth="1"/>
    <col min="7423" max="7423" width="30.6640625" customWidth="1"/>
    <col min="7424" max="7424" width="6.6640625" customWidth="1"/>
    <col min="7425" max="7425" width="11.44140625" customWidth="1"/>
    <col min="7426" max="7426" width="16.6640625" customWidth="1"/>
    <col min="7427" max="7431" width="0" hidden="1" customWidth="1"/>
    <col min="7432" max="7432" width="18.6640625" customWidth="1"/>
    <col min="7676" max="7676" width="8.6640625" customWidth="1"/>
    <col min="7677" max="7677" width="11.6640625" customWidth="1"/>
    <col min="7678" max="7678" width="36.6640625" customWidth="1"/>
    <col min="7679" max="7679" width="30.6640625" customWidth="1"/>
    <col min="7680" max="7680" width="6.6640625" customWidth="1"/>
    <col min="7681" max="7681" width="11.44140625" customWidth="1"/>
    <col min="7682" max="7682" width="16.6640625" customWidth="1"/>
    <col min="7683" max="7687" width="0" hidden="1" customWidth="1"/>
    <col min="7688" max="7688" width="18.6640625" customWidth="1"/>
    <col min="7932" max="7932" width="8.6640625" customWidth="1"/>
    <col min="7933" max="7933" width="11.6640625" customWidth="1"/>
    <col min="7934" max="7934" width="36.6640625" customWidth="1"/>
    <col min="7935" max="7935" width="30.6640625" customWidth="1"/>
    <col min="7936" max="7936" width="6.6640625" customWidth="1"/>
    <col min="7937" max="7937" width="11.44140625" customWidth="1"/>
    <col min="7938" max="7938" width="16.6640625" customWidth="1"/>
    <col min="7939" max="7943" width="0" hidden="1" customWidth="1"/>
    <col min="7944" max="7944" width="18.6640625" customWidth="1"/>
    <col min="8188" max="8188" width="8.6640625" customWidth="1"/>
    <col min="8189" max="8189" width="11.6640625" customWidth="1"/>
    <col min="8190" max="8190" width="36.6640625" customWidth="1"/>
    <col min="8191" max="8191" width="30.6640625" customWidth="1"/>
    <col min="8192" max="8192" width="6.6640625" customWidth="1"/>
    <col min="8193" max="8193" width="11.44140625" customWidth="1"/>
    <col min="8194" max="8194" width="16.6640625" customWidth="1"/>
    <col min="8195" max="8199" width="0" hidden="1" customWidth="1"/>
    <col min="8200" max="8200" width="18.6640625" customWidth="1"/>
    <col min="8444" max="8444" width="8.6640625" customWidth="1"/>
    <col min="8445" max="8445" width="11.6640625" customWidth="1"/>
    <col min="8446" max="8446" width="36.6640625" customWidth="1"/>
    <col min="8447" max="8447" width="30.6640625" customWidth="1"/>
    <col min="8448" max="8448" width="6.6640625" customWidth="1"/>
    <col min="8449" max="8449" width="11.44140625" customWidth="1"/>
    <col min="8450" max="8450" width="16.6640625" customWidth="1"/>
    <col min="8451" max="8455" width="0" hidden="1" customWidth="1"/>
    <col min="8456" max="8456" width="18.6640625" customWidth="1"/>
    <col min="8700" max="8700" width="8.6640625" customWidth="1"/>
    <col min="8701" max="8701" width="11.6640625" customWidth="1"/>
    <col min="8702" max="8702" width="36.6640625" customWidth="1"/>
    <col min="8703" max="8703" width="30.6640625" customWidth="1"/>
    <col min="8704" max="8704" width="6.6640625" customWidth="1"/>
    <col min="8705" max="8705" width="11.44140625" customWidth="1"/>
    <col min="8706" max="8706" width="16.6640625" customWidth="1"/>
    <col min="8707" max="8711" width="0" hidden="1" customWidth="1"/>
    <col min="8712" max="8712" width="18.6640625" customWidth="1"/>
    <col min="8956" max="8956" width="8.6640625" customWidth="1"/>
    <col min="8957" max="8957" width="11.6640625" customWidth="1"/>
    <col min="8958" max="8958" width="36.6640625" customWidth="1"/>
    <col min="8959" max="8959" width="30.6640625" customWidth="1"/>
    <col min="8960" max="8960" width="6.6640625" customWidth="1"/>
    <col min="8961" max="8961" width="11.44140625" customWidth="1"/>
    <col min="8962" max="8962" width="16.6640625" customWidth="1"/>
    <col min="8963" max="8967" width="0" hidden="1" customWidth="1"/>
    <col min="8968" max="8968" width="18.6640625" customWidth="1"/>
    <col min="9212" max="9212" width="8.6640625" customWidth="1"/>
    <col min="9213" max="9213" width="11.6640625" customWidth="1"/>
    <col min="9214" max="9214" width="36.6640625" customWidth="1"/>
    <col min="9215" max="9215" width="30.6640625" customWidth="1"/>
    <col min="9216" max="9216" width="6.6640625" customWidth="1"/>
    <col min="9217" max="9217" width="11.44140625" customWidth="1"/>
    <col min="9218" max="9218" width="16.6640625" customWidth="1"/>
    <col min="9219" max="9223" width="0" hidden="1" customWidth="1"/>
    <col min="9224" max="9224" width="18.6640625" customWidth="1"/>
    <col min="9468" max="9468" width="8.6640625" customWidth="1"/>
    <col min="9469" max="9469" width="11.6640625" customWidth="1"/>
    <col min="9470" max="9470" width="36.6640625" customWidth="1"/>
    <col min="9471" max="9471" width="30.6640625" customWidth="1"/>
    <col min="9472" max="9472" width="6.6640625" customWidth="1"/>
    <col min="9473" max="9473" width="11.44140625" customWidth="1"/>
    <col min="9474" max="9474" width="16.6640625" customWidth="1"/>
    <col min="9475" max="9479" width="0" hidden="1" customWidth="1"/>
    <col min="9480" max="9480" width="18.6640625" customWidth="1"/>
    <col min="9724" max="9724" width="8.6640625" customWidth="1"/>
    <col min="9725" max="9725" width="11.6640625" customWidth="1"/>
    <col min="9726" max="9726" width="36.6640625" customWidth="1"/>
    <col min="9727" max="9727" width="30.6640625" customWidth="1"/>
    <col min="9728" max="9728" width="6.6640625" customWidth="1"/>
    <col min="9729" max="9729" width="11.44140625" customWidth="1"/>
    <col min="9730" max="9730" width="16.6640625" customWidth="1"/>
    <col min="9731" max="9735" width="0" hidden="1" customWidth="1"/>
    <col min="9736" max="9736" width="18.6640625" customWidth="1"/>
    <col min="9980" max="9980" width="8.6640625" customWidth="1"/>
    <col min="9981" max="9981" width="11.6640625" customWidth="1"/>
    <col min="9982" max="9982" width="36.6640625" customWidth="1"/>
    <col min="9983" max="9983" width="30.6640625" customWidth="1"/>
    <col min="9984" max="9984" width="6.6640625" customWidth="1"/>
    <col min="9985" max="9985" width="11.44140625" customWidth="1"/>
    <col min="9986" max="9986" width="16.6640625" customWidth="1"/>
    <col min="9987" max="9991" width="0" hidden="1" customWidth="1"/>
    <col min="9992" max="9992" width="18.6640625" customWidth="1"/>
    <col min="10236" max="10236" width="8.6640625" customWidth="1"/>
    <col min="10237" max="10237" width="11.6640625" customWidth="1"/>
    <col min="10238" max="10238" width="36.6640625" customWidth="1"/>
    <col min="10239" max="10239" width="30.6640625" customWidth="1"/>
    <col min="10240" max="10240" width="6.6640625" customWidth="1"/>
    <col min="10241" max="10241" width="11.44140625" customWidth="1"/>
    <col min="10242" max="10242" width="16.6640625" customWidth="1"/>
    <col min="10243" max="10247" width="0" hidden="1" customWidth="1"/>
    <col min="10248" max="10248" width="18.6640625" customWidth="1"/>
    <col min="10492" max="10492" width="8.6640625" customWidth="1"/>
    <col min="10493" max="10493" width="11.6640625" customWidth="1"/>
    <col min="10494" max="10494" width="36.6640625" customWidth="1"/>
    <col min="10495" max="10495" width="30.6640625" customWidth="1"/>
    <col min="10496" max="10496" width="6.6640625" customWidth="1"/>
    <col min="10497" max="10497" width="11.44140625" customWidth="1"/>
    <col min="10498" max="10498" width="16.6640625" customWidth="1"/>
    <col min="10499" max="10503" width="0" hidden="1" customWidth="1"/>
    <col min="10504" max="10504" width="18.6640625" customWidth="1"/>
    <col min="10748" max="10748" width="8.6640625" customWidth="1"/>
    <col min="10749" max="10749" width="11.6640625" customWidth="1"/>
    <col min="10750" max="10750" width="36.6640625" customWidth="1"/>
    <col min="10751" max="10751" width="30.6640625" customWidth="1"/>
    <col min="10752" max="10752" width="6.6640625" customWidth="1"/>
    <col min="10753" max="10753" width="11.44140625" customWidth="1"/>
    <col min="10754" max="10754" width="16.6640625" customWidth="1"/>
    <col min="10755" max="10759" width="0" hidden="1" customWidth="1"/>
    <col min="10760" max="10760" width="18.6640625" customWidth="1"/>
    <col min="11004" max="11004" width="8.6640625" customWidth="1"/>
    <col min="11005" max="11005" width="11.6640625" customWidth="1"/>
    <col min="11006" max="11006" width="36.6640625" customWidth="1"/>
    <col min="11007" max="11007" width="30.6640625" customWidth="1"/>
    <col min="11008" max="11008" width="6.6640625" customWidth="1"/>
    <col min="11009" max="11009" width="11.44140625" customWidth="1"/>
    <col min="11010" max="11010" width="16.6640625" customWidth="1"/>
    <col min="11011" max="11015" width="0" hidden="1" customWidth="1"/>
    <col min="11016" max="11016" width="18.6640625" customWidth="1"/>
    <col min="11260" max="11260" width="8.6640625" customWidth="1"/>
    <col min="11261" max="11261" width="11.6640625" customWidth="1"/>
    <col min="11262" max="11262" width="36.6640625" customWidth="1"/>
    <col min="11263" max="11263" width="30.6640625" customWidth="1"/>
    <col min="11264" max="11264" width="6.6640625" customWidth="1"/>
    <col min="11265" max="11265" width="11.44140625" customWidth="1"/>
    <col min="11266" max="11266" width="16.6640625" customWidth="1"/>
    <col min="11267" max="11271" width="0" hidden="1" customWidth="1"/>
    <col min="11272" max="11272" width="18.6640625" customWidth="1"/>
    <col min="11516" max="11516" width="8.6640625" customWidth="1"/>
    <col min="11517" max="11517" width="11.6640625" customWidth="1"/>
    <col min="11518" max="11518" width="36.6640625" customWidth="1"/>
    <col min="11519" max="11519" width="30.6640625" customWidth="1"/>
    <col min="11520" max="11520" width="6.6640625" customWidth="1"/>
    <col min="11521" max="11521" width="11.44140625" customWidth="1"/>
    <col min="11522" max="11522" width="16.6640625" customWidth="1"/>
    <col min="11523" max="11527" width="0" hidden="1" customWidth="1"/>
    <col min="11528" max="11528" width="18.6640625" customWidth="1"/>
    <col min="11772" max="11772" width="8.6640625" customWidth="1"/>
    <col min="11773" max="11773" width="11.6640625" customWidth="1"/>
    <col min="11774" max="11774" width="36.6640625" customWidth="1"/>
    <col min="11775" max="11775" width="30.6640625" customWidth="1"/>
    <col min="11776" max="11776" width="6.6640625" customWidth="1"/>
    <col min="11777" max="11777" width="11.44140625" customWidth="1"/>
    <col min="11778" max="11778" width="16.6640625" customWidth="1"/>
    <col min="11779" max="11783" width="0" hidden="1" customWidth="1"/>
    <col min="11784" max="11784" width="18.6640625" customWidth="1"/>
    <col min="12028" max="12028" width="8.6640625" customWidth="1"/>
    <col min="12029" max="12029" width="11.6640625" customWidth="1"/>
    <col min="12030" max="12030" width="36.6640625" customWidth="1"/>
    <col min="12031" max="12031" width="30.6640625" customWidth="1"/>
    <col min="12032" max="12032" width="6.6640625" customWidth="1"/>
    <col min="12033" max="12033" width="11.44140625" customWidth="1"/>
    <col min="12034" max="12034" width="16.6640625" customWidth="1"/>
    <col min="12035" max="12039" width="0" hidden="1" customWidth="1"/>
    <col min="12040" max="12040" width="18.6640625" customWidth="1"/>
    <col min="12284" max="12284" width="8.6640625" customWidth="1"/>
    <col min="12285" max="12285" width="11.6640625" customWidth="1"/>
    <col min="12286" max="12286" width="36.6640625" customWidth="1"/>
    <col min="12287" max="12287" width="30.6640625" customWidth="1"/>
    <col min="12288" max="12288" width="6.6640625" customWidth="1"/>
    <col min="12289" max="12289" width="11.44140625" customWidth="1"/>
    <col min="12290" max="12290" width="16.6640625" customWidth="1"/>
    <col min="12291" max="12295" width="0" hidden="1" customWidth="1"/>
    <col min="12296" max="12296" width="18.6640625" customWidth="1"/>
    <col min="12540" max="12540" width="8.6640625" customWidth="1"/>
    <col min="12541" max="12541" width="11.6640625" customWidth="1"/>
    <col min="12542" max="12542" width="36.6640625" customWidth="1"/>
    <col min="12543" max="12543" width="30.6640625" customWidth="1"/>
    <col min="12544" max="12544" width="6.6640625" customWidth="1"/>
    <col min="12545" max="12545" width="11.44140625" customWidth="1"/>
    <col min="12546" max="12546" width="16.6640625" customWidth="1"/>
    <col min="12547" max="12551" width="0" hidden="1" customWidth="1"/>
    <col min="12552" max="12552" width="18.6640625" customWidth="1"/>
    <col min="12796" max="12796" width="8.6640625" customWidth="1"/>
    <col min="12797" max="12797" width="11.6640625" customWidth="1"/>
    <col min="12798" max="12798" width="36.6640625" customWidth="1"/>
    <col min="12799" max="12799" width="30.6640625" customWidth="1"/>
    <col min="12800" max="12800" width="6.6640625" customWidth="1"/>
    <col min="12801" max="12801" width="11.44140625" customWidth="1"/>
    <col min="12802" max="12802" width="16.6640625" customWidth="1"/>
    <col min="12803" max="12807" width="0" hidden="1" customWidth="1"/>
    <col min="12808" max="12808" width="18.6640625" customWidth="1"/>
    <col min="13052" max="13052" width="8.6640625" customWidth="1"/>
    <col min="13053" max="13053" width="11.6640625" customWidth="1"/>
    <col min="13054" max="13054" width="36.6640625" customWidth="1"/>
    <col min="13055" max="13055" width="30.6640625" customWidth="1"/>
    <col min="13056" max="13056" width="6.6640625" customWidth="1"/>
    <col min="13057" max="13057" width="11.44140625" customWidth="1"/>
    <col min="13058" max="13058" width="16.6640625" customWidth="1"/>
    <col min="13059" max="13063" width="0" hidden="1" customWidth="1"/>
    <col min="13064" max="13064" width="18.6640625" customWidth="1"/>
    <col min="13308" max="13308" width="8.6640625" customWidth="1"/>
    <col min="13309" max="13309" width="11.6640625" customWidth="1"/>
    <col min="13310" max="13310" width="36.6640625" customWidth="1"/>
    <col min="13311" max="13311" width="30.6640625" customWidth="1"/>
    <col min="13312" max="13312" width="6.6640625" customWidth="1"/>
    <col min="13313" max="13313" width="11.44140625" customWidth="1"/>
    <col min="13314" max="13314" width="16.6640625" customWidth="1"/>
    <col min="13315" max="13319" width="0" hidden="1" customWidth="1"/>
    <col min="13320" max="13320" width="18.6640625" customWidth="1"/>
    <col min="13564" max="13564" width="8.6640625" customWidth="1"/>
    <col min="13565" max="13565" width="11.6640625" customWidth="1"/>
    <col min="13566" max="13566" width="36.6640625" customWidth="1"/>
    <col min="13567" max="13567" width="30.6640625" customWidth="1"/>
    <col min="13568" max="13568" width="6.6640625" customWidth="1"/>
    <col min="13569" max="13569" width="11.44140625" customWidth="1"/>
    <col min="13570" max="13570" width="16.6640625" customWidth="1"/>
    <col min="13571" max="13575" width="0" hidden="1" customWidth="1"/>
    <col min="13576" max="13576" width="18.6640625" customWidth="1"/>
    <col min="13820" max="13820" width="8.6640625" customWidth="1"/>
    <col min="13821" max="13821" width="11.6640625" customWidth="1"/>
    <col min="13822" max="13822" width="36.6640625" customWidth="1"/>
    <col min="13823" max="13823" width="30.6640625" customWidth="1"/>
    <col min="13824" max="13824" width="6.6640625" customWidth="1"/>
    <col min="13825" max="13825" width="11.44140625" customWidth="1"/>
    <col min="13826" max="13826" width="16.6640625" customWidth="1"/>
    <col min="13827" max="13831" width="0" hidden="1" customWidth="1"/>
    <col min="13832" max="13832" width="18.6640625" customWidth="1"/>
    <col min="14076" max="14076" width="8.6640625" customWidth="1"/>
    <col min="14077" max="14077" width="11.6640625" customWidth="1"/>
    <col min="14078" max="14078" width="36.6640625" customWidth="1"/>
    <col min="14079" max="14079" width="30.6640625" customWidth="1"/>
    <col min="14080" max="14080" width="6.6640625" customWidth="1"/>
    <col min="14081" max="14081" width="11.44140625" customWidth="1"/>
    <col min="14082" max="14082" width="16.6640625" customWidth="1"/>
    <col min="14083" max="14087" width="0" hidden="1" customWidth="1"/>
    <col min="14088" max="14088" width="18.6640625" customWidth="1"/>
    <col min="14332" max="14332" width="8.6640625" customWidth="1"/>
    <col min="14333" max="14333" width="11.6640625" customWidth="1"/>
    <col min="14334" max="14334" width="36.6640625" customWidth="1"/>
    <col min="14335" max="14335" width="30.6640625" customWidth="1"/>
    <col min="14336" max="14336" width="6.6640625" customWidth="1"/>
    <col min="14337" max="14337" width="11.44140625" customWidth="1"/>
    <col min="14338" max="14338" width="16.6640625" customWidth="1"/>
    <col min="14339" max="14343" width="0" hidden="1" customWidth="1"/>
    <col min="14344" max="14344" width="18.6640625" customWidth="1"/>
    <col min="14588" max="14588" width="8.6640625" customWidth="1"/>
    <col min="14589" max="14589" width="11.6640625" customWidth="1"/>
    <col min="14590" max="14590" width="36.6640625" customWidth="1"/>
    <col min="14591" max="14591" width="30.6640625" customWidth="1"/>
    <col min="14592" max="14592" width="6.6640625" customWidth="1"/>
    <col min="14593" max="14593" width="11.44140625" customWidth="1"/>
    <col min="14594" max="14594" width="16.6640625" customWidth="1"/>
    <col min="14595" max="14599" width="0" hidden="1" customWidth="1"/>
    <col min="14600" max="14600" width="18.6640625" customWidth="1"/>
    <col min="14844" max="14844" width="8.6640625" customWidth="1"/>
    <col min="14845" max="14845" width="11.6640625" customWidth="1"/>
    <col min="14846" max="14846" width="36.6640625" customWidth="1"/>
    <col min="14847" max="14847" width="30.6640625" customWidth="1"/>
    <col min="14848" max="14848" width="6.6640625" customWidth="1"/>
    <col min="14849" max="14849" width="11.44140625" customWidth="1"/>
    <col min="14850" max="14850" width="16.6640625" customWidth="1"/>
    <col min="14851" max="14855" width="0" hidden="1" customWidth="1"/>
    <col min="14856" max="14856" width="18.6640625" customWidth="1"/>
    <col min="15100" max="15100" width="8.6640625" customWidth="1"/>
    <col min="15101" max="15101" width="11.6640625" customWidth="1"/>
    <col min="15102" max="15102" width="36.6640625" customWidth="1"/>
    <col min="15103" max="15103" width="30.6640625" customWidth="1"/>
    <col min="15104" max="15104" width="6.6640625" customWidth="1"/>
    <col min="15105" max="15105" width="11.44140625" customWidth="1"/>
    <col min="15106" max="15106" width="16.6640625" customWidth="1"/>
    <col min="15107" max="15111" width="0" hidden="1" customWidth="1"/>
    <col min="15112" max="15112" width="18.6640625" customWidth="1"/>
    <col min="15356" max="15356" width="8.6640625" customWidth="1"/>
    <col min="15357" max="15357" width="11.6640625" customWidth="1"/>
    <col min="15358" max="15358" width="36.6640625" customWidth="1"/>
    <col min="15359" max="15359" width="30.6640625" customWidth="1"/>
    <col min="15360" max="15360" width="6.6640625" customWidth="1"/>
    <col min="15361" max="15361" width="11.44140625" customWidth="1"/>
    <col min="15362" max="15362" width="16.6640625" customWidth="1"/>
    <col min="15363" max="15367" width="0" hidden="1" customWidth="1"/>
    <col min="15368" max="15368" width="18.6640625" customWidth="1"/>
    <col min="15612" max="15612" width="8.6640625" customWidth="1"/>
    <col min="15613" max="15613" width="11.6640625" customWidth="1"/>
    <col min="15614" max="15614" width="36.6640625" customWidth="1"/>
    <col min="15615" max="15615" width="30.6640625" customWidth="1"/>
    <col min="15616" max="15616" width="6.6640625" customWidth="1"/>
    <col min="15617" max="15617" width="11.44140625" customWidth="1"/>
    <col min="15618" max="15618" width="16.6640625" customWidth="1"/>
    <col min="15619" max="15623" width="0" hidden="1" customWidth="1"/>
    <col min="15624" max="15624" width="18.6640625" customWidth="1"/>
    <col min="15868" max="15868" width="8.6640625" customWidth="1"/>
    <col min="15869" max="15869" width="11.6640625" customWidth="1"/>
    <col min="15870" max="15870" width="36.6640625" customWidth="1"/>
    <col min="15871" max="15871" width="30.6640625" customWidth="1"/>
    <col min="15872" max="15872" width="6.6640625" customWidth="1"/>
    <col min="15873" max="15873" width="11.44140625" customWidth="1"/>
    <col min="15874" max="15874" width="16.6640625" customWidth="1"/>
    <col min="15875" max="15879" width="0" hidden="1" customWidth="1"/>
    <col min="15880" max="15880" width="18.6640625" customWidth="1"/>
    <col min="16124" max="16124" width="8.6640625" customWidth="1"/>
    <col min="16125" max="16125" width="11.6640625" customWidth="1"/>
    <col min="16126" max="16126" width="36.6640625" customWidth="1"/>
    <col min="16127" max="16127" width="30.6640625" customWidth="1"/>
    <col min="16128" max="16128" width="6.6640625" customWidth="1"/>
    <col min="16129" max="16129" width="11.44140625" customWidth="1"/>
    <col min="16130" max="16130" width="16.6640625" customWidth="1"/>
    <col min="16131" max="16135" width="0" hidden="1" customWidth="1"/>
    <col min="16136" max="16136" width="18.6640625" customWidth="1"/>
  </cols>
  <sheetData>
    <row r="1" spans="1:9" ht="18.75" customHeight="1" x14ac:dyDescent="0.25">
      <c r="A1" s="44" t="s">
        <v>361</v>
      </c>
    </row>
    <row r="2" spans="1:9" s="50" customFormat="1" ht="18" thickBot="1" x14ac:dyDescent="0.35">
      <c r="B2" s="51"/>
      <c r="C2" s="52"/>
      <c r="D2" s="52"/>
      <c r="E2" s="51"/>
      <c r="F2" s="53"/>
      <c r="G2" s="54"/>
      <c r="H2" s="55"/>
    </row>
    <row r="3" spans="1:9" s="87" customFormat="1" ht="15.6" thickBot="1" x14ac:dyDescent="0.3">
      <c r="A3" s="56" t="s">
        <v>16</v>
      </c>
      <c r="B3" s="57" t="s">
        <v>17</v>
      </c>
      <c r="C3" s="58" t="s">
        <v>18</v>
      </c>
      <c r="D3" s="58" t="s">
        <v>19</v>
      </c>
      <c r="E3" s="57" t="s">
        <v>20</v>
      </c>
      <c r="F3" s="59" t="s">
        <v>0</v>
      </c>
      <c r="G3" s="60" t="s">
        <v>21</v>
      </c>
      <c r="H3" s="61" t="s">
        <v>22</v>
      </c>
    </row>
    <row r="4" spans="1:9" s="67" customFormat="1" ht="17.100000000000001" customHeight="1" x14ac:dyDescent="0.25">
      <c r="A4" s="68" t="s">
        <v>163</v>
      </c>
      <c r="B4" s="69"/>
      <c r="C4" s="70"/>
      <c r="D4" s="70"/>
      <c r="E4" s="69"/>
      <c r="F4" s="71"/>
      <c r="G4" s="72"/>
      <c r="H4" s="72">
        <f>H5</f>
        <v>90000</v>
      </c>
    </row>
    <row r="5" spans="1:9" s="67" customFormat="1" x14ac:dyDescent="0.25">
      <c r="A5" s="68" t="s">
        <v>167</v>
      </c>
      <c r="B5" s="69"/>
      <c r="C5" s="70"/>
      <c r="D5" s="70"/>
      <c r="E5" s="69"/>
      <c r="F5" s="71"/>
      <c r="G5" s="72"/>
      <c r="H5" s="72">
        <f>SUM(H6:H11)</f>
        <v>90000</v>
      </c>
    </row>
    <row r="6" spans="1:9" ht="118.8" x14ac:dyDescent="0.25">
      <c r="A6" s="73" t="s">
        <v>25</v>
      </c>
      <c r="B6" s="74" t="s">
        <v>168</v>
      </c>
      <c r="C6" s="75" t="s">
        <v>346</v>
      </c>
      <c r="D6" s="75"/>
      <c r="E6" s="74" t="s">
        <v>6</v>
      </c>
      <c r="F6" s="169">
        <v>1</v>
      </c>
      <c r="G6" s="170">
        <v>8000</v>
      </c>
      <c r="H6" s="170">
        <f t="shared" ref="H6:H11" si="0">F6*G6</f>
        <v>8000</v>
      </c>
    </row>
    <row r="7" spans="1:9" ht="79.2" x14ac:dyDescent="0.25">
      <c r="A7" s="73" t="s">
        <v>29</v>
      </c>
      <c r="B7" s="74" t="s">
        <v>169</v>
      </c>
      <c r="C7" s="75" t="s">
        <v>347</v>
      </c>
      <c r="D7" s="75"/>
      <c r="E7" s="74" t="s">
        <v>6</v>
      </c>
      <c r="F7" s="169">
        <v>1</v>
      </c>
      <c r="G7" s="170">
        <v>2000</v>
      </c>
      <c r="H7" s="170">
        <f t="shared" si="0"/>
        <v>2000</v>
      </c>
    </row>
    <row r="8" spans="1:9" ht="26.4" x14ac:dyDescent="0.25">
      <c r="A8" s="73" t="s">
        <v>31</v>
      </c>
      <c r="B8" s="74" t="s">
        <v>170</v>
      </c>
      <c r="C8" s="75" t="s">
        <v>171</v>
      </c>
      <c r="D8" s="75" t="s">
        <v>229</v>
      </c>
      <c r="E8" s="74" t="s">
        <v>6</v>
      </c>
      <c r="F8" s="76">
        <v>1</v>
      </c>
      <c r="G8" s="77"/>
      <c r="H8" s="77">
        <f t="shared" si="0"/>
        <v>0</v>
      </c>
    </row>
    <row r="9" spans="1:9" ht="132" customHeight="1" x14ac:dyDescent="0.25">
      <c r="A9" s="175" t="s">
        <v>32</v>
      </c>
      <c r="B9" s="176" t="s">
        <v>287</v>
      </c>
      <c r="C9" s="177" t="s">
        <v>348</v>
      </c>
      <c r="D9" s="146"/>
      <c r="E9" s="178" t="s">
        <v>6</v>
      </c>
      <c r="F9" s="179">
        <v>1</v>
      </c>
      <c r="G9" s="180">
        <v>50000</v>
      </c>
      <c r="H9" s="180">
        <f t="shared" si="0"/>
        <v>50000</v>
      </c>
      <c r="I9" s="126"/>
    </row>
    <row r="10" spans="1:9" ht="97.8" customHeight="1" x14ac:dyDescent="0.25">
      <c r="A10" s="74" t="s">
        <v>40</v>
      </c>
      <c r="B10" s="74" t="s">
        <v>353</v>
      </c>
      <c r="C10" s="184" t="s">
        <v>354</v>
      </c>
      <c r="D10" s="181"/>
      <c r="E10" s="74"/>
      <c r="F10" s="169">
        <v>1</v>
      </c>
      <c r="G10" s="170">
        <v>30000</v>
      </c>
      <c r="H10" s="183">
        <f t="shared" si="0"/>
        <v>30000</v>
      </c>
    </row>
    <row r="11" spans="1:9" ht="57.6" customHeight="1" x14ac:dyDescent="0.25">
      <c r="A11" s="74" t="s">
        <v>43</v>
      </c>
      <c r="B11" s="74" t="s">
        <v>352</v>
      </c>
      <c r="C11" s="181" t="s">
        <v>351</v>
      </c>
      <c r="D11" s="182"/>
      <c r="E11" s="74" t="s">
        <v>6</v>
      </c>
      <c r="F11" s="169">
        <v>1</v>
      </c>
      <c r="G11" s="170"/>
      <c r="H11" s="183">
        <f t="shared" si="0"/>
        <v>0</v>
      </c>
    </row>
  </sheetData>
  <pageMargins left="0.7" right="0.7" top="0.75" bottom="0.75" header="0.3" footer="0.3"/>
  <pageSetup paperSize="9" scale="94" fitToHeight="0" orientation="landscape" r:id="rId1"/>
  <rowBreaks count="1" manualBreakCount="1">
    <brk id="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5</vt:i4>
      </vt:variant>
    </vt:vector>
  </HeadingPairs>
  <TitlesOfParts>
    <vt:vector size="12" baseType="lpstr">
      <vt:lpstr>Naslovnica</vt:lpstr>
      <vt:lpstr>Splošno</vt:lpstr>
      <vt:lpstr>UVOD</vt:lpstr>
      <vt:lpstr>Rekapitulacija</vt:lpstr>
      <vt:lpstr>Rekonstrukcija ceste_C1</vt:lpstr>
      <vt:lpstr>Rekonstrukcija ceste_C2</vt:lpstr>
      <vt:lpstr>tuje storitve</vt:lpstr>
      <vt:lpstr>'Rekonstrukcija ceste_C1'!Področje_tiskanja</vt:lpstr>
      <vt:lpstr>'Rekonstrukcija ceste_C2'!Področje_tiskanja</vt:lpstr>
      <vt:lpstr>Splošno!Področje_tiskanja</vt:lpstr>
      <vt:lpstr>'tuje storitve'!Področje_tiskanja</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PREDRAČUN</dc:title>
  <dc:creator>BOJAN MAVRI</dc:creator>
  <cp:lastModifiedBy>Aleš V.</cp:lastModifiedBy>
  <cp:lastPrinted>2021-09-07T05:10:52Z</cp:lastPrinted>
  <dcterms:created xsi:type="dcterms:W3CDTF">1998-06-30T10:52:36Z</dcterms:created>
  <dcterms:modified xsi:type="dcterms:W3CDTF">2021-09-22T17:02:07Z</dcterms:modified>
</cp:coreProperties>
</file>